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VID19\CARES Act Funding\Transparency Reports\"/>
    </mc:Choice>
  </mc:AlternateContent>
  <xr:revisionPtr revIDLastSave="0" documentId="13_ncr:1_{2A5EF308-87A7-4151-A200-5A2A8DBCE7BF}" xr6:coauthVersionLast="45" xr6:coauthVersionMax="45" xr10:uidLastSave="{00000000-0000-0000-0000-000000000000}"/>
  <bookViews>
    <workbookView xWindow="75345" yWindow="3870" windowWidth="15390" windowHeight="9540" xr2:uid="{DAEF6EE8-972F-422D-8D76-DDDBB4C88773}"/>
  </bookViews>
  <sheets>
    <sheet name="Operating Expenses " sheetId="6" r:id="rId1"/>
    <sheet name="Salaries Expenses" sheetId="2" r:id="rId2"/>
  </sheets>
  <definedNames>
    <definedName name="_xlnm._FilterDatabase" localSheetId="0" hidden="1">'Operating Expenses '!$A$7:$F$168</definedName>
    <definedName name="_xlnm.Print_Area" localSheetId="0">'Operating Expenses '!$A$1:$F$533</definedName>
    <definedName name="_xlnm.Print_Area" localSheetId="1">'Salaries Expenses'!$A$1:$E$33</definedName>
    <definedName name="_xlnm.Print_Titles" localSheetId="0">'Operating Expenses 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" l="1"/>
  <c r="E531" i="6" l="1"/>
  <c r="E14" i="2"/>
  <c r="E13" i="2"/>
  <c r="E12" i="2"/>
  <c r="E11" i="2"/>
  <c r="E10" i="2"/>
  <c r="E9" i="2"/>
  <c r="E8" i="2"/>
  <c r="E16" i="2" l="1"/>
  <c r="C90" i="6"/>
  <c r="C64" i="6"/>
  <c r="C177" i="6"/>
  <c r="C81" i="6"/>
  <c r="C80" i="6"/>
  <c r="C102" i="6"/>
  <c r="C79" i="6"/>
  <c r="C161" i="6"/>
  <c r="C77" i="6"/>
  <c r="C76" i="6"/>
  <c r="C112" i="6"/>
  <c r="C148" i="6"/>
  <c r="C109" i="6"/>
  <c r="C25" i="6"/>
  <c r="C71" i="6"/>
  <c r="C70" i="6"/>
  <c r="E530" i="6" l="1"/>
  <c r="E29" i="2"/>
  <c r="C57" i="6"/>
  <c r="C55" i="6"/>
  <c r="E521" i="6" s="1"/>
  <c r="E533" i="6" l="1"/>
</calcChain>
</file>

<file path=xl/sharedStrings.xml><?xml version="1.0" encoding="utf-8"?>
<sst xmlns="http://schemas.openxmlformats.org/spreadsheetml/2006/main" count="1950" uniqueCount="689">
  <si>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</si>
  <si>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</si>
  <si>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</si>
  <si>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</si>
  <si>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</si>
  <si>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</si>
  <si>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</si>
  <si>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</si>
  <si>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</si>
  <si>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</si>
  <si>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</si>
  <si>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>Bedford Industries Inc</t>
  </si>
  <si>
    <t>Zip Up Zipper Inc</t>
  </si>
  <si>
    <t>Amazon.com LLC</t>
  </si>
  <si>
    <t>WW Grainger Inc</t>
  </si>
  <si>
    <t>High Country Quilt Shop</t>
  </si>
  <si>
    <t>PushPlastic.com</t>
  </si>
  <si>
    <t>Woody Creek Distillers</t>
  </si>
  <si>
    <t>King Soopers Inc</t>
  </si>
  <si>
    <t>Wal-Mart</t>
  </si>
  <si>
    <t>Arrowhead Forensics</t>
  </si>
  <si>
    <t>Fastenal Company</t>
  </si>
  <si>
    <t>Home Depot</t>
  </si>
  <si>
    <t>4MD Medical Solutions LLC</t>
  </si>
  <si>
    <t>Safety Station LLC</t>
  </si>
  <si>
    <t>Digital Temporal Thermometers</t>
  </si>
  <si>
    <t>Digital Thermometer Covers</t>
  </si>
  <si>
    <t>Hand Sanitizer</t>
  </si>
  <si>
    <t>Protective Isolation Gown</t>
  </si>
  <si>
    <t>Nitrile Disposable Gloves</t>
  </si>
  <si>
    <t>505487 4/06/20</t>
  </si>
  <si>
    <t>SO84</t>
  </si>
  <si>
    <t>505487 4/14/20</t>
  </si>
  <si>
    <t>505487 5/04/20</t>
  </si>
  <si>
    <t>112-0415242-1829060</t>
  </si>
  <si>
    <t>112-0493687-4280228</t>
  </si>
  <si>
    <t>112-3027287-3885839</t>
  </si>
  <si>
    <t>112-4549743-0755414</t>
  </si>
  <si>
    <t>505487 4/08/20</t>
  </si>
  <si>
    <t>857-SO411</t>
  </si>
  <si>
    <t>COCO294689</t>
  </si>
  <si>
    <t>CA80232549-A</t>
  </si>
  <si>
    <t>CA80161990</t>
  </si>
  <si>
    <t>CA80232549</t>
  </si>
  <si>
    <t>C1647555-1</t>
  </si>
  <si>
    <t>C1647555-2</t>
  </si>
  <si>
    <t>j2 Global Communications Inc</t>
  </si>
  <si>
    <t>Uline Inc</t>
  </si>
  <si>
    <t>059970/9521181</t>
  </si>
  <si>
    <t>IE9052182</t>
  </si>
  <si>
    <t>ConvergeOne Inc</t>
  </si>
  <si>
    <t>Insight Public Sector Inc</t>
  </si>
  <si>
    <t>XHN3171</t>
  </si>
  <si>
    <t>XND3056</t>
  </si>
  <si>
    <t>XFD2846</t>
  </si>
  <si>
    <t>XKR5925</t>
  </si>
  <si>
    <t>XKR7310</t>
  </si>
  <si>
    <t>XQG2829</t>
  </si>
  <si>
    <t>XFF3140</t>
  </si>
  <si>
    <t>XCZ2352</t>
  </si>
  <si>
    <t>XGC9139</t>
  </si>
  <si>
    <t>XHB6697</t>
  </si>
  <si>
    <t>XHJ6188</t>
  </si>
  <si>
    <t>XHL0176</t>
  </si>
  <si>
    <t>CDW Government Inc</t>
  </si>
  <si>
    <t>0285068-IN</t>
  </si>
  <si>
    <t>0285266-IN</t>
  </si>
  <si>
    <t>0287595-IN</t>
  </si>
  <si>
    <t>Riverside Technologies Inc</t>
  </si>
  <si>
    <t>KKTV</t>
  </si>
  <si>
    <t>Our Community News Inc</t>
  </si>
  <si>
    <t>Promoting MV Online Services</t>
  </si>
  <si>
    <t>1604839-1</t>
  </si>
  <si>
    <t>Waxie Sanitary Supply</t>
  </si>
  <si>
    <t>Western Paper Distributors Inc</t>
  </si>
  <si>
    <t>ICS Jail Supplies Inc</t>
  </si>
  <si>
    <t>W3574400</t>
  </si>
  <si>
    <t>Bob Barker Company Inc</t>
  </si>
  <si>
    <t>WEB000660201</t>
  </si>
  <si>
    <t>WEB000663240</t>
  </si>
  <si>
    <t>W3574600</t>
  </si>
  <si>
    <t>W3574601</t>
  </si>
  <si>
    <t>WEB000660253</t>
  </si>
  <si>
    <t>Dell Marketing LP</t>
  </si>
  <si>
    <t>Protective Masks</t>
  </si>
  <si>
    <t>Dallas Regenerative Solutions</t>
  </si>
  <si>
    <t>Trinity Services Group Inc</t>
  </si>
  <si>
    <t>W855655555</t>
  </si>
  <si>
    <t>W952159183</t>
  </si>
  <si>
    <t>2464400-00</t>
  </si>
  <si>
    <t>112-2509463-8581810</t>
  </si>
  <si>
    <t>112-5376194-3615448</t>
  </si>
  <si>
    <t>112-0468148-8248246</t>
  </si>
  <si>
    <t>112-0916520-8213060</t>
  </si>
  <si>
    <t>112-1812046-7195451</t>
  </si>
  <si>
    <t>112-9016569-9655432</t>
  </si>
  <si>
    <t>112-5393913-3267424</t>
  </si>
  <si>
    <t>112-0641508-4878663</t>
  </si>
  <si>
    <t>W952303851</t>
  </si>
  <si>
    <t>Disposable Gowns</t>
  </si>
  <si>
    <t>Cleaning Supplies</t>
  </si>
  <si>
    <t>Thermometers</t>
  </si>
  <si>
    <t>Disposable Facemasks</t>
  </si>
  <si>
    <t>Batteries for Thermometers</t>
  </si>
  <si>
    <t>UV Sterilization Cabinet</t>
  </si>
  <si>
    <t>Rampart Supply Inc</t>
  </si>
  <si>
    <t>Safety Glasses USA Inc</t>
  </si>
  <si>
    <t>SwabTek</t>
  </si>
  <si>
    <t>Zep Sales and Service</t>
  </si>
  <si>
    <t>Great Western Seal and Gasket</t>
  </si>
  <si>
    <t>El Paso County Purchasing Card</t>
  </si>
  <si>
    <t>Southern Labware Inc</t>
  </si>
  <si>
    <t>Dollamur LP</t>
  </si>
  <si>
    <t>114-0442538-5473828</t>
  </si>
  <si>
    <t>111-5613915-5376266</t>
  </si>
  <si>
    <t>114-6840737-7767465</t>
  </si>
  <si>
    <t>111-3732978-7277067</t>
  </si>
  <si>
    <t>111-3469560-6527459</t>
  </si>
  <si>
    <t>4892830758A</t>
  </si>
  <si>
    <t>4880367636A</t>
  </si>
  <si>
    <t>4906332579A</t>
  </si>
  <si>
    <t>Goodwill Staff</t>
  </si>
  <si>
    <t>20017003 111-9288840-2337850</t>
  </si>
  <si>
    <t>20017016 111-8897474-3059418</t>
  </si>
  <si>
    <t>Diamond Vogel Paint Center</t>
  </si>
  <si>
    <t>Partsmaster</t>
  </si>
  <si>
    <t>A &amp; C Plastics Inc</t>
  </si>
  <si>
    <t>Weight Sign Kit</t>
  </si>
  <si>
    <t>Stands for Sanitizer Stations</t>
  </si>
  <si>
    <t>20017015 111-9432598-9010603</t>
  </si>
  <si>
    <t>20017018 111-0304964-1893016A</t>
  </si>
  <si>
    <t>20018637 730110096</t>
  </si>
  <si>
    <t>20018656 23527297</t>
  </si>
  <si>
    <t>20018344 00083212</t>
  </si>
  <si>
    <t>20018345 00083342</t>
  </si>
  <si>
    <t>20018346 111-7204545-7485860</t>
  </si>
  <si>
    <t>20018347 111-8358814-0472264</t>
  </si>
  <si>
    <t>20018348 111-8677198-2086600</t>
  </si>
  <si>
    <t xml:space="preserve">Health Quest </t>
  </si>
  <si>
    <t xml:space="preserve">Public Health </t>
  </si>
  <si>
    <t>010439</t>
  </si>
  <si>
    <t xml:space="preserve">Home Deposit </t>
  </si>
  <si>
    <t>055765/1233842</t>
  </si>
  <si>
    <t xml:space="preserve">Lockbox Mailbox </t>
  </si>
  <si>
    <t>072342</t>
  </si>
  <si>
    <t xml:space="preserve">Disposable Gowns </t>
  </si>
  <si>
    <t xml:space="preserve">Fisher Health Care </t>
  </si>
  <si>
    <t xml:space="preserve">Diamond Shamrock </t>
  </si>
  <si>
    <t xml:space="preserve">Best Buy  Gov, LLC </t>
  </si>
  <si>
    <t xml:space="preserve">Office Depot, INC </t>
  </si>
  <si>
    <t>004196</t>
  </si>
  <si>
    <t>455495044001</t>
  </si>
  <si>
    <t>095955</t>
  </si>
  <si>
    <t>INV11306803</t>
  </si>
  <si>
    <t>INV11854061</t>
  </si>
  <si>
    <t>Zoom Video Com.</t>
  </si>
  <si>
    <t>2020-03</t>
  </si>
  <si>
    <t xml:space="preserve">Procurement </t>
  </si>
  <si>
    <t xml:space="preserve">Additional Zoom License </t>
  </si>
  <si>
    <t xml:space="preserve">TOTAL </t>
  </si>
  <si>
    <t xml:space="preserve">Sheriff </t>
  </si>
  <si>
    <t xml:space="preserve">Clerk &amp; Recorder </t>
  </si>
  <si>
    <t>N95 Disposable Particulate Respirator Mask</t>
  </si>
  <si>
    <t>Plastic Guards for EPC</t>
  </si>
  <si>
    <t xml:space="preserve">Spray Bottles for Hand Sanitizer </t>
  </si>
  <si>
    <t xml:space="preserve">Lab Coats </t>
  </si>
  <si>
    <t xml:space="preserve">Printer Ink Cartridges </t>
  </si>
  <si>
    <t>Disinfectant Cleaning Supplies</t>
  </si>
  <si>
    <t>Soap Dispenser Products</t>
  </si>
  <si>
    <t xml:space="preserve">Disinfectant Spray Bottles </t>
  </si>
  <si>
    <t xml:space="preserve">Spray Bottles for Disinfectant Sanitizer </t>
  </si>
  <si>
    <t>Protective Isolation Gown &amp; Nitrile Disposable Gloves</t>
  </si>
  <si>
    <t xml:space="preserve">Wire RR-K Spacing Tie Metal Insert Face Mask </t>
  </si>
  <si>
    <t>USB to VGA Adapters for Computers</t>
  </si>
  <si>
    <t xml:space="preserve">Ink  Black/ USB Adapters </t>
  </si>
  <si>
    <t>Hygiene Product -Toothbrushes</t>
  </si>
  <si>
    <t xml:space="preserve">Protective Glasses </t>
  </si>
  <si>
    <t xml:space="preserve">2 Palo Threat Prevention, 2 Palo Premium Support 3 yr,Wildfire for PA-850-subscriptions, 2 Palo PA-850 Security Appliance </t>
  </si>
  <si>
    <t xml:space="preserve">3ft  Mini Display Ports to use Surface tablets with monitors </t>
  </si>
  <si>
    <t xml:space="preserve">200 Microsoft Surface docking stations </t>
  </si>
  <si>
    <t xml:space="preserve">26 SFP'S  for Firewall and Network Connection </t>
  </si>
  <si>
    <t xml:space="preserve">10 Microsoft Surface docking station  </t>
  </si>
  <si>
    <t>1 Microsoft Surface Laptops</t>
  </si>
  <si>
    <t xml:space="preserve">100 Mycroft Complete Extended Service </t>
  </si>
  <si>
    <t>100 Microsoft Surface Laptops</t>
  </si>
  <si>
    <t xml:space="preserve">4 Microsoft Surface Laptop </t>
  </si>
  <si>
    <t>150 Microsoft Surface Pro LTE</t>
  </si>
  <si>
    <t xml:space="preserve">150 Microsoft Surface Pro Type Cover </t>
  </si>
  <si>
    <t>150 Microsoft Complete Extended Service</t>
  </si>
  <si>
    <t>Jabber Licenses</t>
  </si>
  <si>
    <t xml:space="preserve">Dell Latitude Laptops </t>
  </si>
  <si>
    <t>Disinfecting Mat Surface Cleaner</t>
  </si>
  <si>
    <t xml:space="preserve">Dr Robin Johnson MD </t>
  </si>
  <si>
    <t xml:space="preserve">20018232 11033 /20018230 10994 </t>
  </si>
  <si>
    <t>Collared Disposable Coverall, Nitrile Disposable Gloves, N95 Disposable Particulate Respirator Mask</t>
  </si>
  <si>
    <t>3 Temp Employees to help cleaning all EPC  locations</t>
  </si>
  <si>
    <t>Face Shields</t>
  </si>
  <si>
    <t>Fabric Materials for Mask Project</t>
  </si>
  <si>
    <t>Performance Handheld Sanitizer Sprayer</t>
  </si>
  <si>
    <t>Clear Safety Goggle</t>
  </si>
  <si>
    <t>Clear Safety Goggle &amp; Disinfectant Spray bottles</t>
  </si>
  <si>
    <t xml:space="preserve">Padlocks /Safety Rotating Post to secure area </t>
  </si>
  <si>
    <t xml:space="preserve">Supplies to make Secure Area for Covid19 Supplies </t>
  </si>
  <si>
    <t xml:space="preserve">Hygiene Products - Razors, Toothbrush, Combs </t>
  </si>
  <si>
    <t xml:space="preserve">Hygiene Products - Spit Hoods </t>
  </si>
  <si>
    <t xml:space="preserve">Snap Deploy for Imaging of Laptops </t>
  </si>
  <si>
    <t>Adobe sign for Enterprise</t>
  </si>
  <si>
    <t>eVoice cloud-based services telephone PIO to answer calls remotely 3/22 to 4/21</t>
  </si>
  <si>
    <t>eVoice cloud-based services telephone PIO to answer calls remotely 4/22/ to 5/21</t>
  </si>
  <si>
    <t>Materials for Mask Project-Bags</t>
  </si>
  <si>
    <t>Promoting Mail in Ballot</t>
  </si>
  <si>
    <t>White boards for Staff to track Covid19 Cases</t>
  </si>
  <si>
    <t xml:space="preserve">PPE Supplies double side tape for plastic face mask </t>
  </si>
  <si>
    <t xml:space="preserve">Plastic Sheets/ Face Guards for First Responders </t>
  </si>
  <si>
    <t>200 -HP ProBook 650 G5 15.6" Notebook</t>
  </si>
  <si>
    <t xml:space="preserve">400 -Essential Caring Case with EPC Logo </t>
  </si>
  <si>
    <t>Safety Glasses</t>
  </si>
  <si>
    <t xml:space="preserve">Headgear w/Ratchet &amp; Perm guard PPE  Healthcare Facilities </t>
  </si>
  <si>
    <t xml:space="preserve">Disinfectant Wipes </t>
  </si>
  <si>
    <t>Banner to promote Motor Vehicle online/inform public</t>
  </si>
  <si>
    <t xml:space="preserve">Styrofoam Trays for sanitation  </t>
  </si>
  <si>
    <t>Safety Glasses &amp; Nitrile Disposable Gloves</t>
  </si>
  <si>
    <t xml:space="preserve">Cables/Charges/Wall plug </t>
  </si>
  <si>
    <t xml:space="preserve">Materials for Mask Project -Thread </t>
  </si>
  <si>
    <t xml:space="preserve">Covid19 Disinfectant Cleaning Supplies </t>
  </si>
  <si>
    <t>Covid19 Disinfectant Cleaning Supplies</t>
  </si>
  <si>
    <t>Disposable Gloves</t>
  </si>
  <si>
    <t>Covid19 Disinfectant Cleaning Supplies &amp; Disposable Gloves</t>
  </si>
  <si>
    <t xml:space="preserve">Safety Glasses </t>
  </si>
  <si>
    <t xml:space="preserve">Disinfectant &amp;dispenser to Patrol Vehicles </t>
  </si>
  <si>
    <t xml:space="preserve">Hand Sanitizer/ Purell Soap </t>
  </si>
  <si>
    <t>Covid19 Disinfectant Laundry Supplies</t>
  </si>
  <si>
    <t xml:space="preserve">Protective Goggles, Dust Goggles, Nitrile Disposable Gloves, Neoprene Disposable Gloves </t>
  </si>
  <si>
    <t>Neoprene Disposable Gloves</t>
  </si>
  <si>
    <t>Materials for Mask Project -Elastic</t>
  </si>
  <si>
    <t xml:space="preserve">Medical Director Covid19 Services </t>
  </si>
  <si>
    <t xml:space="preserve">Supplies to Secure Area for Covid19 Supplies </t>
  </si>
  <si>
    <t xml:space="preserve">200 -HP USB-C Dock station G5 - for Notebook </t>
  </si>
  <si>
    <t xml:space="preserve">Covid19 Temperature check DAO/CSC/Public Works </t>
  </si>
  <si>
    <t xml:space="preserve">AV Configuration for BoCC Meetings </t>
  </si>
  <si>
    <t>Disinfectant Wipes</t>
  </si>
  <si>
    <t>Sheriff</t>
  </si>
  <si>
    <t>Security</t>
  </si>
  <si>
    <t xml:space="preserve">Steve Schopper </t>
  </si>
  <si>
    <t>Motor Vehicles</t>
  </si>
  <si>
    <t>Elections</t>
  </si>
  <si>
    <t>Public Health</t>
  </si>
  <si>
    <t>Coroner</t>
  </si>
  <si>
    <t>Invoice #</t>
  </si>
  <si>
    <t>Facilities</t>
  </si>
  <si>
    <t>Emergency Management</t>
  </si>
  <si>
    <t>Public Information</t>
  </si>
  <si>
    <t>Sam's Wholesale Club</t>
  </si>
  <si>
    <t xml:space="preserve">Information Technology </t>
  </si>
  <si>
    <t>Sentech Inc</t>
  </si>
  <si>
    <t>Farr West Environmental Supply</t>
  </si>
  <si>
    <t>Public Health Fuel Covid-19</t>
  </si>
  <si>
    <t xml:space="preserve">Public Health Fuel Covid-19 </t>
  </si>
  <si>
    <t xml:space="preserve">City of Colorado Springs </t>
  </si>
  <si>
    <t xml:space="preserve">Human Resources </t>
  </si>
  <si>
    <t xml:space="preserve">Financial Services </t>
  </si>
  <si>
    <t xml:space="preserve">Disbursement to City of Colo Springs CARES Act Funds </t>
  </si>
  <si>
    <t xml:space="preserve">Cleaning Supplies- Patrol Vehicles </t>
  </si>
  <si>
    <t xml:space="preserve">US Post Office </t>
  </si>
  <si>
    <t>Prepaid Postage</t>
  </si>
  <si>
    <t>Doc 24266 JE 961798</t>
  </si>
  <si>
    <t xml:space="preserve">Employee  Benefits </t>
  </si>
  <si>
    <t xml:space="preserve">El Paso County </t>
  </si>
  <si>
    <t xml:space="preserve">Disinfectant cleaning supplies </t>
  </si>
  <si>
    <t>Town of  Monument</t>
  </si>
  <si>
    <t>Manitou Springs</t>
  </si>
  <si>
    <t>Fountain City</t>
  </si>
  <si>
    <t xml:space="preserve">Disbursement to Manitou Springs CARES Act Funds </t>
  </si>
  <si>
    <t xml:space="preserve">Disbursement to Town of Monument CARES Act Funds </t>
  </si>
  <si>
    <t xml:space="preserve">Disbursement to Fountain CARES Act Funds </t>
  </si>
  <si>
    <t xml:space="preserve">Disbursement to Town of Green Mtn Falls CARES Act Funds </t>
  </si>
  <si>
    <t>Salaries 5/31/2020</t>
  </si>
  <si>
    <t>Salaries 6/30/2020</t>
  </si>
  <si>
    <t>Qty 17 Microsoft Surface Laptop 3</t>
  </si>
  <si>
    <t>XTC7919</t>
  </si>
  <si>
    <t>Qty 17 Microsoft 3 Year Warranty for Surface Laptop</t>
  </si>
  <si>
    <t>XTK2369</t>
  </si>
  <si>
    <t>Qty 17 Microsoft Surface Docking Station</t>
  </si>
  <si>
    <t>XWR0964</t>
  </si>
  <si>
    <t>Qty 17 Microsoft Wireless KB and Mouse</t>
  </si>
  <si>
    <t>Qty 17 Roxio Creator Gold (v.12)</t>
  </si>
  <si>
    <t>XTJ3720</t>
  </si>
  <si>
    <t>Qty 17 Kofax Power PDF Advanced (v.3.0)</t>
  </si>
  <si>
    <t>XTV9176</t>
  </si>
  <si>
    <t>Qty 17 HP EliteDisplay E223</t>
  </si>
  <si>
    <t>Qty 17 Hp EliteDisplay E243</t>
  </si>
  <si>
    <t xml:space="preserve">Budget Services </t>
  </si>
  <si>
    <t>112-4428251-8809804</t>
  </si>
  <si>
    <t xml:space="preserve">Bluetooth Mouse </t>
  </si>
  <si>
    <t>111-0208081-9856251</t>
  </si>
  <si>
    <t xml:space="preserve">No-Touch Thermometers </t>
  </si>
  <si>
    <t>111-8283264-9863412</t>
  </si>
  <si>
    <t>Face Mask</t>
  </si>
  <si>
    <t>111-5617702-4409849</t>
  </si>
  <si>
    <t xml:space="preserve">Disposable Gloves </t>
  </si>
  <si>
    <t>111-0950057-1552201</t>
  </si>
  <si>
    <t>Wireless Mouse</t>
  </si>
  <si>
    <t>111-4055727-4765816</t>
  </si>
  <si>
    <t>Docking Station -Triple Display</t>
  </si>
  <si>
    <t>111-0170903-1295402</t>
  </si>
  <si>
    <t>111-1703505-2353011</t>
  </si>
  <si>
    <t>Docking Station -Double display</t>
  </si>
  <si>
    <t>111-0247033-9197050</t>
  </si>
  <si>
    <t>111-9849897-5155428</t>
  </si>
  <si>
    <t>111-7584024-5488209</t>
  </si>
  <si>
    <t>111-4733324-2259432</t>
  </si>
  <si>
    <t>113-6865447-8686648</t>
  </si>
  <si>
    <t>Wireless mouse</t>
  </si>
  <si>
    <t>111-1361083-5181831</t>
  </si>
  <si>
    <t>TracPhones, Minutes, Sim</t>
  </si>
  <si>
    <t xml:space="preserve">Clerks &amp; Recorder </t>
  </si>
  <si>
    <t xml:space="preserve">Styrofoam Trays </t>
  </si>
  <si>
    <t>COVID Disinfectant Cleaning Supplies</t>
  </si>
  <si>
    <t>Converge One</t>
  </si>
  <si>
    <t>QTY 400 -CUWL for Enhanced</t>
  </si>
  <si>
    <t>IE9051203</t>
  </si>
  <si>
    <t>Rent - 1049 N Academy</t>
  </si>
  <si>
    <t xml:space="preserve">Pikes Peak Workforce </t>
  </si>
  <si>
    <t>LEASE AGREEMENT 6/3/20</t>
  </si>
  <si>
    <t>105 Social House</t>
  </si>
  <si>
    <t xml:space="preserve">COVID Business Relief Grant  </t>
  </si>
  <si>
    <t xml:space="preserve">Economic Development </t>
  </si>
  <si>
    <t>EZ RELIEF FUND 6-11-2020</t>
  </si>
  <si>
    <t>1st Drive LLC</t>
  </si>
  <si>
    <t>Accolade Fitness LLC</t>
  </si>
  <si>
    <t>ACE Print</t>
  </si>
  <si>
    <t>Adams Mountain Cafe</t>
  </si>
  <si>
    <t>Adjust Do It</t>
  </si>
  <si>
    <t>Adobe Inn at Cascade</t>
  </si>
  <si>
    <t>Advanced Contracting</t>
  </si>
  <si>
    <t>Alchemy</t>
  </si>
  <si>
    <t>All Inclusive Counseling Inc</t>
  </si>
  <si>
    <t>Alpine Contracting</t>
  </si>
  <si>
    <t>Ancona Job Shop Inc</t>
  </si>
  <si>
    <t>Angler’s Covey Inc</t>
  </si>
  <si>
    <t>Apple Inc</t>
  </si>
  <si>
    <t>Mini Port HDMI Adapter</t>
  </si>
  <si>
    <t>W739978411</t>
  </si>
  <si>
    <t>Armadillo Enterprises LLC</t>
  </si>
  <si>
    <t>Art and Frame Approach</t>
  </si>
  <si>
    <t>Ascend Physical Therapy</t>
  </si>
  <si>
    <t>Austin Bluffs Dental</t>
  </si>
  <si>
    <t>Avenue Hotel Bed and Breakfast</t>
  </si>
  <si>
    <t>Bambino's Urban Pizzeria</t>
  </si>
  <si>
    <t>Belakay Inc</t>
  </si>
  <si>
    <t>Bento Heaven</t>
  </si>
  <si>
    <t>Boonzaaijers Dutch Bakery</t>
  </si>
  <si>
    <t>Boyd Lighting Fixture Company</t>
  </si>
  <si>
    <t>BupDoc</t>
  </si>
  <si>
    <t>QTY 92 -Microsoft Surface Laptop 3 - 13.5" - Core i5 1035G7 - 8 GB RAM - 256 GB</t>
  </si>
  <si>
    <t>XRV7409</t>
  </si>
  <si>
    <t>QTY 3 -Microsoft Surface Laptop 3 - 13.5" - Core i5 1035G7 - 8 GB RAM - 256 GB</t>
  </si>
  <si>
    <t>XRJ1817</t>
  </si>
  <si>
    <t>Center Point Renovations Color</t>
  </si>
  <si>
    <t>EZ RELIEF FUND6-11-2020</t>
  </si>
  <si>
    <t>Citadel Nails</t>
  </si>
  <si>
    <t>CJ Chiropractic LLC</t>
  </si>
  <si>
    <t>Coffee and Tea Zone</t>
  </si>
  <si>
    <t>Colorado Adventure Hostel</t>
  </si>
  <si>
    <t>Colorado Glass Specialist Inc</t>
  </si>
  <si>
    <t>Colorado Kite &amp; Ski</t>
  </si>
  <si>
    <t>Colorado Stucco &amp; Rock Inc</t>
  </si>
  <si>
    <t>Conscious Living</t>
  </si>
  <si>
    <t>Core Chiropractic LLC</t>
  </si>
  <si>
    <t>Creative Workshop</t>
  </si>
  <si>
    <t>Crystal Pine Galleries</t>
  </si>
  <si>
    <t>Days Inn Manitou Springs</t>
  </si>
  <si>
    <t>Dent Busters Inc</t>
  </si>
  <si>
    <t>Duffy Insurance</t>
  </si>
  <si>
    <t>Eagle Motel</t>
  </si>
  <si>
    <t>East Coast Deli</t>
  </si>
  <si>
    <t>Eclectic CO</t>
  </si>
  <si>
    <t>Escape Velocity</t>
  </si>
  <si>
    <t>Everest Tibet Imports Inc</t>
  </si>
  <si>
    <t>Fisher Healthcare</t>
  </si>
  <si>
    <t>Chemical, Lab, Medical</t>
  </si>
  <si>
    <t>Fortner Dental Laboratory</t>
  </si>
  <si>
    <t>Frank MD, H Randolph</t>
  </si>
  <si>
    <t>Game City Co LLC</t>
  </si>
  <si>
    <t>Get to the Paint LLC</t>
  </si>
  <si>
    <t>Go West Camps, LLC</t>
  </si>
  <si>
    <t>Goat Patch Brewing</t>
  </si>
  <si>
    <t>Goldminers Nuts &amp; Candy</t>
  </si>
  <si>
    <t>Halsa Naturopathic Medicine</t>
  </si>
  <si>
    <t>Heart Shake Studios</t>
  </si>
  <si>
    <t>Highlands Hotwash</t>
  </si>
  <si>
    <t>Impressed by the Dress Ltd</t>
  </si>
  <si>
    <t>Independent Pest Control</t>
  </si>
  <si>
    <t>Iron Springs Chateau</t>
  </si>
  <si>
    <t>Jacks Transmissions</t>
  </si>
  <si>
    <t>Japanese Connection Inc</t>
  </si>
  <si>
    <t>Jax Fish House &amp; Oyster Bar</t>
  </si>
  <si>
    <t>Jin Inc and Tong Tong Korean R</t>
  </si>
  <si>
    <t>John S Harding</t>
  </si>
  <si>
    <t>Johnnies Liquor</t>
  </si>
  <si>
    <t>Johnny's Navajo Hogan</t>
  </si>
  <si>
    <t>Kimball’s Theaters</t>
  </si>
  <si>
    <t>Kuneva Inc</t>
  </si>
  <si>
    <t>La Henna Boheme</t>
  </si>
  <si>
    <t>La Rosa LLC</t>
  </si>
  <si>
    <t>Law office of Greg Quimby</t>
  </si>
  <si>
    <t>LeGrande Accents</t>
  </si>
  <si>
    <t>Lil Howard’s BBQ and Catering</t>
  </si>
  <si>
    <t>Lube Works</t>
  </si>
  <si>
    <t>M Trading Company LLC</t>
  </si>
  <si>
    <t>Meeker Music Inc</t>
  </si>
  <si>
    <t>Mountain Chalet</t>
  </si>
  <si>
    <t>Mountain Jackpot</t>
  </si>
  <si>
    <t>Nelson Appliance Repair</t>
  </si>
  <si>
    <t>Ola Juice Bar</t>
  </si>
  <si>
    <t>Old School Boxing Gym</t>
  </si>
  <si>
    <t>Olive Tree Traders</t>
  </si>
  <si>
    <t>O'Malley's Pub</t>
  </si>
  <si>
    <t>PayPal Inc</t>
  </si>
  <si>
    <t>ART3D-20041521605325</t>
  </si>
  <si>
    <t>Peak Fluids</t>
  </si>
  <si>
    <t>Peaks N Pines Brewing Company</t>
  </si>
  <si>
    <t>Pikes Peak Lemonade Co</t>
  </si>
  <si>
    <t>Pikes Perk Coffee</t>
  </si>
  <si>
    <t>Piramide Natural Fibre</t>
  </si>
  <si>
    <t>Pro Sound Music Center Inc</t>
  </si>
  <si>
    <t>Rasta Pasta</t>
  </si>
  <si>
    <t>Resin Foundry</t>
  </si>
  <si>
    <t>Resonate Music Therapy</t>
  </si>
  <si>
    <t>Revibe Pilates &amp; Bodywork LLC</t>
  </si>
  <si>
    <t>Rivon Gas Station &amp; Convenience</t>
  </si>
  <si>
    <t>Rocky Mountain Lodge</t>
  </si>
  <si>
    <t>Roosters Grille &amp; Pizzeria</t>
  </si>
  <si>
    <t>Roosters of Market Center at t</t>
  </si>
  <si>
    <t>Sahara Cafe</t>
  </si>
  <si>
    <t>Salt of the Earth Catering LLC</t>
  </si>
  <si>
    <t>Senger Design Group</t>
  </si>
  <si>
    <t>Skirted Heifer LLC</t>
  </si>
  <si>
    <t>Southland Medical LLC</t>
  </si>
  <si>
    <t>HCI026609</t>
  </si>
  <si>
    <t>HCI026914</t>
  </si>
  <si>
    <t>HCI026978</t>
  </si>
  <si>
    <t>HCI027206</t>
  </si>
  <si>
    <t>HCI027432</t>
  </si>
  <si>
    <t>HCI027452</t>
  </si>
  <si>
    <t>HCI029625</t>
  </si>
  <si>
    <t>HCI030529</t>
  </si>
  <si>
    <t>HCI030729</t>
  </si>
  <si>
    <t>HCI031214</t>
  </si>
  <si>
    <t>HCI032429</t>
  </si>
  <si>
    <t>HCI032944</t>
  </si>
  <si>
    <t>HCI033447</t>
  </si>
  <si>
    <t>Space Together</t>
  </si>
  <si>
    <t>Sparrow Hawk Gifts Ltd</t>
  </si>
  <si>
    <t>Speedtrap Bistro</t>
  </si>
  <si>
    <t>Sun Pilates Studio</t>
  </si>
  <si>
    <t>Texas T Bone Steakhouse</t>
  </si>
  <si>
    <t>The Carter Payne</t>
  </si>
  <si>
    <t>The Hair Tribe</t>
  </si>
  <si>
    <t>The Mason Jar Restaurant</t>
  </si>
  <si>
    <t>The Poppy Seed</t>
  </si>
  <si>
    <t>The Warehouse Restaurant</t>
  </si>
  <si>
    <t>The Whiskey Barron Dance Hall</t>
  </si>
  <si>
    <t>The Wild Goose Meeting House L</t>
  </si>
  <si>
    <t>Thrift Junkie Vintage LLC</t>
  </si>
  <si>
    <t>Traditional Transportation Ser</t>
  </si>
  <si>
    <t>Trails End Taproom</t>
  </si>
  <si>
    <t>Twin Bears</t>
  </si>
  <si>
    <t>UCH-MHS</t>
  </si>
  <si>
    <t xml:space="preserve">Professional Services for Pathogens </t>
  </si>
  <si>
    <t>C16116A</t>
  </si>
  <si>
    <t>C15843A</t>
  </si>
  <si>
    <t>Vain Clothing</t>
  </si>
  <si>
    <t xml:space="preserve">35 Protective cell phones cases for Covid Response </t>
  </si>
  <si>
    <t>113-3075140-1291446</t>
  </si>
  <si>
    <t xml:space="preserve">Hand Sanitizer and Dispenser </t>
  </si>
  <si>
    <t>113-6938396-2723410</t>
  </si>
  <si>
    <t>113-2023936-7055411</t>
  </si>
  <si>
    <t>113-5201331-7166666</t>
  </si>
  <si>
    <t>113-1695140-5718664</t>
  </si>
  <si>
    <t>Covid Disinfectant Cleaning Supplies</t>
  </si>
  <si>
    <t>113-4697173-7332238</t>
  </si>
  <si>
    <t>113-5763575-2346656</t>
  </si>
  <si>
    <t>AT&amp;T Mobility</t>
  </si>
  <si>
    <t xml:space="preserve">COVID Cell Phone 3/21-4/20/2020 </t>
  </si>
  <si>
    <t>287284611344X04282020</t>
  </si>
  <si>
    <t>287231302029X05042020</t>
  </si>
  <si>
    <t xml:space="preserve">100 Microsoft Service agreement </t>
  </si>
  <si>
    <t>XWK3474</t>
  </si>
  <si>
    <t>Commonwheel Artists Coop</t>
  </si>
  <si>
    <t>EZ RELIEF FUND 6-18-2020</t>
  </si>
  <si>
    <t>EPC PETTY CASH 06182020</t>
  </si>
  <si>
    <t>Federal Express Corporation</t>
  </si>
  <si>
    <t xml:space="preserve">Postage to send food Stamp credit cards  </t>
  </si>
  <si>
    <t>Human Services</t>
  </si>
  <si>
    <t>6-995-38251 TO 38261</t>
  </si>
  <si>
    <t xml:space="preserve">472 Acronis Snap deployment </t>
  </si>
  <si>
    <t>jBlast</t>
  </si>
  <si>
    <t xml:space="preserve">jBlast Fax Services Covid updates </t>
  </si>
  <si>
    <t>My Office Etc. Inc</t>
  </si>
  <si>
    <t>Spray Disinfectant</t>
  </si>
  <si>
    <t>264826-0</t>
  </si>
  <si>
    <t>Office Depot Inc</t>
  </si>
  <si>
    <t xml:space="preserve">Wrist bands for Emp Screening Station </t>
  </si>
  <si>
    <t xml:space="preserve">Hand sanitizer </t>
  </si>
  <si>
    <t>490181489-001</t>
  </si>
  <si>
    <t>Oxbow Labs</t>
  </si>
  <si>
    <t xml:space="preserve">Professional Services Website Dashboard COVID Updates </t>
  </si>
  <si>
    <t>2020-0164</t>
  </si>
  <si>
    <t>Sign Language Network Inc</t>
  </si>
  <si>
    <t>Sign language services COVID Response news conferences</t>
  </si>
  <si>
    <t>Speedway Tires LLC</t>
  </si>
  <si>
    <t>Stellar Styles Salon</t>
  </si>
  <si>
    <t>The Candy Bar Inc</t>
  </si>
  <si>
    <t>Verizon Wireless</t>
  </si>
  <si>
    <t xml:space="preserve">Lab coats </t>
  </si>
  <si>
    <t>111-5572818-6437801</t>
  </si>
  <si>
    <t>Supply for Vaccinations Prep</t>
  </si>
  <si>
    <t>112-1142731-7250632</t>
  </si>
  <si>
    <t>COVID Webcol Alcohol Prep</t>
  </si>
  <si>
    <t>112-8369796-7877028</t>
  </si>
  <si>
    <t>112-1992240-5330668</t>
  </si>
  <si>
    <t>PPE Supplies</t>
  </si>
  <si>
    <t>114-9659644-7073835</t>
  </si>
  <si>
    <t>111-1746878-5146638</t>
  </si>
  <si>
    <t>Stanchions for CJC Front</t>
  </si>
  <si>
    <t>114-3872166-2725864</t>
  </si>
  <si>
    <t>112-6762234-1761053</t>
  </si>
  <si>
    <t>American Solutions for Business</t>
  </si>
  <si>
    <t>INV04737644</t>
  </si>
  <si>
    <t>Covercraft Industries LLC</t>
  </si>
  <si>
    <t>Disposable Gown</t>
  </si>
  <si>
    <t>IN8840942</t>
  </si>
  <si>
    <t>DGS Import</t>
  </si>
  <si>
    <t>COVID Sneeze Guards</t>
  </si>
  <si>
    <t>114-9855767-3346632</t>
  </si>
  <si>
    <t>DLT Solutions LLC</t>
  </si>
  <si>
    <t>AWS Consulting County</t>
  </si>
  <si>
    <t xml:space="preserve">SI479890 </t>
  </si>
  <si>
    <t>6-993-59750</t>
  </si>
  <si>
    <t>7-023-18212</t>
  </si>
  <si>
    <t>FlexBooker LLC</t>
  </si>
  <si>
    <t>Appointment Scheduling software for DMV</t>
  </si>
  <si>
    <t>INV-4112</t>
  </si>
  <si>
    <t>Grainger</t>
  </si>
  <si>
    <t xml:space="preserve">Floor sign for Social distancing  </t>
  </si>
  <si>
    <t>Hepa Air Purifier and Filter</t>
  </si>
  <si>
    <t>W953150815</t>
  </si>
  <si>
    <t>Quarantine Shelter Beds</t>
  </si>
  <si>
    <t>Johnson MD, Robin E</t>
  </si>
  <si>
    <t xml:space="preserve">Medical Director COVID Services </t>
  </si>
  <si>
    <t>2020-05</t>
  </si>
  <si>
    <t>KRDO TV</t>
  </si>
  <si>
    <t>518620-1</t>
  </si>
  <si>
    <t>Mallory Safety and Supply LLC</t>
  </si>
  <si>
    <t xml:space="preserve">N95 Face Mask </t>
  </si>
  <si>
    <t>MCS Portable Restroom</t>
  </si>
  <si>
    <t xml:space="preserve">2 Portable Handwashing Sinks </t>
  </si>
  <si>
    <t>492393-000000</t>
  </si>
  <si>
    <t>484903976-001</t>
  </si>
  <si>
    <t>485765558-001A</t>
  </si>
  <si>
    <t>493933-000000</t>
  </si>
  <si>
    <t>486433183-001</t>
  </si>
  <si>
    <t xml:space="preserve">Ink Cartridge </t>
  </si>
  <si>
    <t>478254886-001</t>
  </si>
  <si>
    <t>478256797-001</t>
  </si>
  <si>
    <t>471124854-001</t>
  </si>
  <si>
    <t>Mousepad</t>
  </si>
  <si>
    <t>Robert Half Technology</t>
  </si>
  <si>
    <t>Temp Emp AV Tech</t>
  </si>
  <si>
    <t>Staples Business Advantage</t>
  </si>
  <si>
    <t>7307511733A</t>
  </si>
  <si>
    <t>7307758230A</t>
  </si>
  <si>
    <t>7307465746A</t>
  </si>
  <si>
    <t xml:space="preserve">Disposable Face Mask </t>
  </si>
  <si>
    <t>7307504406-000001</t>
  </si>
  <si>
    <t>Disinfectant Spray</t>
  </si>
  <si>
    <t>7307504406-000002</t>
  </si>
  <si>
    <t>RENT JULY 2020</t>
  </si>
  <si>
    <t xml:space="preserve">A &amp; C Plastics </t>
  </si>
  <si>
    <t xml:space="preserve">Plastic face Guards </t>
  </si>
  <si>
    <t>111-9288840-2337850-a</t>
  </si>
  <si>
    <t>11-5105035-7552229</t>
  </si>
  <si>
    <t xml:space="preserve">PVC bending machine </t>
  </si>
  <si>
    <t>11-5503612-1861039</t>
  </si>
  <si>
    <t>111-1196675-9428242 A/El Paso 223875-RJ</t>
  </si>
  <si>
    <t>111-4628953-3595434 A/El Paso 223875-RJ</t>
  </si>
  <si>
    <t>111-1196675-9428242/El Paso 223875-RJ</t>
  </si>
  <si>
    <t>111-8985126-6716237/El Paso 223875-RJ</t>
  </si>
  <si>
    <t>111-3877964-7932239/El Paso 223875-RJ</t>
  </si>
  <si>
    <t>111-4628953-3595434/El Paso 223875-RJ</t>
  </si>
  <si>
    <t>112-0051794-7337845 A/El Paso 223875-RJ</t>
  </si>
  <si>
    <t>112-3752483-2300200/El Paso 223875-RJ</t>
  </si>
  <si>
    <t>114-8615736-4086619/El Paso 223875-RJ</t>
  </si>
  <si>
    <t>111-1196675-9428242 B/El Paso 223875-RJ</t>
  </si>
  <si>
    <t>111-4774962-8024214/ EL Paso 223953-RJ</t>
  </si>
  <si>
    <t>111-2217746-8913000 /EL Paso 223953-RJ</t>
  </si>
  <si>
    <t>111-4774962-8024214 B/EL Paso 223953-RJ</t>
  </si>
  <si>
    <t>WIFI Adapter for Desktop -CARES</t>
  </si>
  <si>
    <t>8661866</t>
  </si>
  <si>
    <t xml:space="preserve">WIFI Adapter for Desktop conversion </t>
  </si>
  <si>
    <t>1762666</t>
  </si>
  <si>
    <t xml:space="preserve">WIFI Ranger Extender </t>
  </si>
  <si>
    <t>1267430</t>
  </si>
  <si>
    <t xml:space="preserve">Keyboard cover (pack of 20) </t>
  </si>
  <si>
    <t>7179411</t>
  </si>
  <si>
    <t xml:space="preserve">Transparent Tape (pack of 12) </t>
  </si>
  <si>
    <t>6569805</t>
  </si>
  <si>
    <t xml:space="preserve">Scotch Tape Dispenser </t>
  </si>
  <si>
    <t>Post-it 1.5 X 2 (pack of 12)</t>
  </si>
  <si>
    <t>Post-it 3 X 3 (pack of 12)</t>
  </si>
  <si>
    <t>5 X 8 Writing Pad (pack of 12)</t>
  </si>
  <si>
    <t xml:space="preserve">8.5 X 11 Witting Pad (pack of 12) </t>
  </si>
  <si>
    <t xml:space="preserve">Peal and Seal Envelopes (box of 100) </t>
  </si>
  <si>
    <t xml:space="preserve">Acrylic Business Card Holder (pack of 3) </t>
  </si>
  <si>
    <t xml:space="preserve">Small Paper Clips (30 boxes) </t>
  </si>
  <si>
    <t>BIC Round Ballpoint Pen Black (pack of 144)</t>
  </si>
  <si>
    <t>BIC Round Ballpoint Pen Black (pack of 60)</t>
  </si>
  <si>
    <t>BIC Round Ballpoint Pen Blue (pack of 60)</t>
  </si>
  <si>
    <t xml:space="preserve">Mesh Pencil Cup (pack of 4) </t>
  </si>
  <si>
    <t xml:space="preserve">NETGEAR WIFI Router </t>
  </si>
  <si>
    <t>8882611</t>
  </si>
  <si>
    <t>Chavez, Rebecca</t>
  </si>
  <si>
    <t>796092-3/26/20/ El Paso 223875-RJ</t>
  </si>
  <si>
    <t>Cintas First Aid &amp; Safety</t>
  </si>
  <si>
    <t>Safety Supplies</t>
  </si>
  <si>
    <t>111-1891245-6796208/ Multiples  invoices</t>
  </si>
  <si>
    <t>113-0938723-0911422</t>
  </si>
  <si>
    <t>PETTY CASH 3/9/2020</t>
  </si>
  <si>
    <t>PETTY CASH 03/09/2020</t>
  </si>
  <si>
    <t>CW-052152-4/23/20 / El Paso 223953-RJ</t>
  </si>
  <si>
    <t>CW-019145-4/23/20 / El Paso 223953-RJ</t>
  </si>
  <si>
    <t xml:space="preserve">Grainger </t>
  </si>
  <si>
    <t>Lowes</t>
  </si>
  <si>
    <t xml:space="preserve">Large buckets for storage of hand sanitizer </t>
  </si>
  <si>
    <t>15203/ El Paso 223875-RJ</t>
  </si>
  <si>
    <t xml:space="preserve">Mobile Mini </t>
  </si>
  <si>
    <t>Storage containers for PPE  supplies</t>
  </si>
  <si>
    <t>452194014-001/El Paso 223875-RJ</t>
  </si>
  <si>
    <t>Spring44 Distilling Inc</t>
  </si>
  <si>
    <t>89252/ El Paso 223875-RJ</t>
  </si>
  <si>
    <t>7306082993 A /El Paso 223875-RJ</t>
  </si>
  <si>
    <t>7306055707 A / El Paso 223875-RJ</t>
  </si>
  <si>
    <t>HAND SANITIZER PROJECT /El Paso 223875-RJ</t>
  </si>
  <si>
    <t>094105 A/El Paso 223875-RJ</t>
  </si>
  <si>
    <t>042871 A/El Paso 223875-RJ</t>
  </si>
  <si>
    <t>046761 A/El Paso 223875-RJ</t>
  </si>
  <si>
    <t>030602 A/El Paso 223875-RJ</t>
  </si>
  <si>
    <t xml:space="preserve">Cell phones/minutes for children living out of home court ordered visitation </t>
  </si>
  <si>
    <t xml:space="preserve">46761 /El Paso 223875-RJ </t>
  </si>
  <si>
    <t>82455 / El Paso 223875-RJ</t>
  </si>
  <si>
    <t xml:space="preserve">73813 /El Paso 223875-RJ </t>
  </si>
  <si>
    <t xml:space="preserve">78117/ El Paso 223875-RJ </t>
  </si>
  <si>
    <t xml:space="preserve">82707/ El Paso 223875-RJ </t>
  </si>
  <si>
    <t xml:space="preserve">71315/ El Paso 223875-RJ </t>
  </si>
  <si>
    <t xml:space="preserve">71725/ El Paso 223875-RJ </t>
  </si>
  <si>
    <t xml:space="preserve">94105/ El Paso 223875-RJ </t>
  </si>
  <si>
    <t xml:space="preserve">59312/ El Paso 223875-RJ </t>
  </si>
  <si>
    <t xml:space="preserve">34925/ El Paso 223875-RJ </t>
  </si>
  <si>
    <t xml:space="preserve">88233/ El Paso 223875-RJ </t>
  </si>
  <si>
    <t xml:space="preserve">20240/ El Paso 223875-RJ </t>
  </si>
  <si>
    <t xml:space="preserve">42871/ El Paso 223875-RJ </t>
  </si>
  <si>
    <t xml:space="preserve">32218 /El Paso 223875-RJ </t>
  </si>
  <si>
    <t xml:space="preserve">30602/ El Paso 223875-RJ </t>
  </si>
  <si>
    <t xml:space="preserve">94289/ El Paso 223875-RJ </t>
  </si>
  <si>
    <t xml:space="preserve">16017/El Paso 223875-RJ </t>
  </si>
  <si>
    <t xml:space="preserve">73512/ El Paso 223875-RJ </t>
  </si>
  <si>
    <t>79059268/El Paso 223875-RJ</t>
  </si>
  <si>
    <t>79100922/El Paso 223875-RJ</t>
  </si>
  <si>
    <t>Town of Green Mtn Falls</t>
  </si>
  <si>
    <t xml:space="preserve">Jefferson County Department of Human Services </t>
  </si>
  <si>
    <t xml:space="preserve">County Attorney </t>
  </si>
  <si>
    <t xml:space="preserve">Planning &amp; Community Development </t>
  </si>
  <si>
    <t>Disinfectants Wipes</t>
  </si>
  <si>
    <t xml:space="preserve">State of Colorado Judicial Department </t>
  </si>
  <si>
    <t xml:space="preserve">Weatherly Investments LLC </t>
  </si>
  <si>
    <t>Fit SW</t>
  </si>
  <si>
    <t>Harbor Frieght Tools</t>
  </si>
  <si>
    <t>Total to Date</t>
  </si>
  <si>
    <t xml:space="preserve">Community Services </t>
  </si>
  <si>
    <t xml:space="preserve">Face Masks </t>
  </si>
  <si>
    <t>HAND SANITIZER PROJECT/ El Paso 223875-RJ</t>
  </si>
  <si>
    <t xml:space="preserve">Tags with wires </t>
  </si>
  <si>
    <t>cable, adapter HDMI</t>
  </si>
  <si>
    <t>July 31, 2020</t>
  </si>
  <si>
    <t>Fit Body Studio LLC</t>
  </si>
  <si>
    <t>TMC Industries,Inc</t>
  </si>
  <si>
    <t>Total for June-2020</t>
  </si>
  <si>
    <t>Total for May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</si>
</sst>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3" fontId="0" fillId="0" borderId="0" xfId="1" applyFont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0" borderId="0" xfId="0" applyFont="1" applyFill="1" applyBorder="1"/>
    <xf numFmtId="43" fontId="0" fillId="0" borderId="0" xfId="0" applyNumberFormat="1"/>
    <xf numFmtId="14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1" applyNumberFormat="1" applyFont="1" applyFill="1" applyBorder="1" applyAlignment="1"/>
    <xf numFmtId="43" fontId="6" fillId="0" borderId="2" xfId="1" applyNumberFormat="1" applyFont="1" applyFill="1" applyBorder="1" applyAlignment="1"/>
    <xf numFmtId="43" fontId="7" fillId="0" borderId="2" xfId="1" applyNumberFormat="1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left"/>
    </xf>
    <xf numFmtId="4" fontId="1" fillId="0" borderId="0" xfId="1" applyNumberFormat="1" applyFont="1" applyAlignment="1">
      <alignment horizontal="right" wrapText="1"/>
    </xf>
    <xf numFmtId="4" fontId="5" fillId="0" borderId="0" xfId="1" applyNumberFormat="1" applyFont="1" applyAlignment="1">
      <alignment horizontal="right" wrapText="1"/>
    </xf>
    <xf numFmtId="4" fontId="6" fillId="0" borderId="0" xfId="1" applyNumberFormat="1" applyFont="1" applyBorder="1" applyAlignment="1">
      <alignment horizontal="right" wrapText="1"/>
    </xf>
    <xf numFmtId="4" fontId="0" fillId="0" borderId="0" xfId="1" applyNumberFormat="1" applyFont="1" applyBorder="1" applyAlignment="1">
      <alignment horizontal="right" wrapText="1"/>
    </xf>
    <xf numFmtId="4" fontId="0" fillId="0" borderId="0" xfId="1" applyNumberFormat="1" applyFont="1" applyAlignment="1">
      <alignment horizontal="right" wrapText="1"/>
    </xf>
    <xf numFmtId="14" fontId="6" fillId="0" borderId="2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3" fontId="6" fillId="0" borderId="0" xfId="1" applyFont="1" applyFill="1" applyBorder="1" applyAlignment="1">
      <alignment horizontal="left" wrapText="1"/>
    </xf>
    <xf numFmtId="0" fontId="0" fillId="0" borderId="0" xfId="0" applyBorder="1" applyAlignment="1"/>
    <xf numFmtId="43" fontId="6" fillId="0" borderId="0" xfId="1" applyFont="1" applyBorder="1" applyAlignment="1"/>
    <xf numFmtId="43" fontId="6" fillId="0" borderId="0" xfId="1" applyFont="1" applyFill="1" applyBorder="1" applyAlignment="1"/>
    <xf numFmtId="0" fontId="2" fillId="0" borderId="0" xfId="0" applyFont="1" applyFill="1" applyBorder="1" applyAlignment="1">
      <alignment wrapText="1"/>
    </xf>
    <xf numFmtId="0" fontId="6" fillId="0" borderId="2" xfId="0" applyFont="1" applyFill="1" applyBorder="1" applyAlignment="1"/>
    <xf numFmtId="0" fontId="7" fillId="0" borderId="2" xfId="0" applyFont="1" applyFill="1" applyBorder="1" applyAlignment="1"/>
    <xf numFmtId="0" fontId="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/>
    <xf numFmtId="43" fontId="11" fillId="0" borderId="0" xfId="1" applyNumberFormat="1" applyFont="1" applyBorder="1" applyAlignment="1"/>
    <xf numFmtId="43" fontId="12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4" fontId="9" fillId="0" borderId="3" xfId="2" applyFont="1" applyFill="1" applyBorder="1" applyAlignment="1"/>
    <xf numFmtId="14" fontId="6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43" fontId="13" fillId="0" borderId="0" xfId="1" applyNumberFormat="1" applyFont="1" applyFill="1" applyBorder="1" applyAlignment="1">
      <alignment horizontal="left" wrapText="1"/>
    </xf>
    <xf numFmtId="4" fontId="6" fillId="0" borderId="1" xfId="1" applyNumberFormat="1" applyFont="1" applyBorder="1" applyAlignment="1">
      <alignment horizontal="right" wrapText="1"/>
    </xf>
    <xf numFmtId="0" fontId="1" fillId="0" borderId="0" xfId="0" quotePrefix="1" applyFont="1" applyAlignment="1">
      <alignment horizontal="left"/>
    </xf>
    <xf numFmtId="14" fontId="7" fillId="0" borderId="2" xfId="0" applyNumberFormat="1" applyFont="1" applyFill="1" applyBorder="1" applyAlignment="1">
      <alignment horizontal="left" wrapText="1"/>
    </xf>
    <xf numFmtId="0" fontId="7" fillId="0" borderId="2" xfId="0" quotePrefix="1" applyFont="1" applyFill="1" applyBorder="1" applyAlignment="1">
      <alignment horizontal="left" wrapText="1"/>
    </xf>
    <xf numFmtId="43" fontId="6" fillId="0" borderId="0" xfId="1" applyFo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44" fontId="9" fillId="0" borderId="0" xfId="2" applyFont="1" applyFill="1" applyBorder="1" applyAlignment="1"/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43" fontId="6" fillId="2" borderId="0" xfId="1" applyNumberFormat="1" applyFont="1" applyFill="1" applyBorder="1" applyAlignment="1"/>
    <xf numFmtId="43" fontId="6" fillId="2" borderId="0" xfId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0" fillId="0" borderId="0" xfId="0" applyFill="1" applyBorder="1"/>
    <xf numFmtId="44" fontId="14" fillId="0" borderId="1" xfId="2" applyFont="1" applyBorder="1" applyAlignment="1"/>
    <xf numFmtId="4" fontId="6" fillId="0" borderId="4" xfId="1" applyNumberFormat="1" applyFont="1" applyBorder="1" applyAlignment="1">
      <alignment horizontal="right" wrapText="1"/>
    </xf>
    <xf numFmtId="0" fontId="1" fillId="0" borderId="0" xfId="0" quotePrefix="1" applyFont="1" applyFill="1" applyBorder="1" applyAlignment="1">
      <alignment horizontal="left"/>
    </xf>
    <xf numFmtId="0" fontId="7" fillId="0" borderId="0" xfId="0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0</xdr:col>
      <xdr:colOff>1285875</xdr:colOff>
      <xdr:row>5</xdr:row>
      <xdr:rowOff>127000</xdr:rowOff>
    </xdr:to>
    <xdr:pic>
      <xdr:nvPicPr>
        <xdr:cNvPr id="4" name="Picture 3" descr="logo-1-T">
          <a:extLst>
            <a:ext uri="{FF2B5EF4-FFF2-40B4-BE49-F238E27FC236}">
              <a16:creationId xmlns:a16="http://schemas.microsoft.com/office/drawing/2014/main" id="{950D142C-B78D-4695-94FC-DD12B31F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90500"/>
          <a:ext cx="1123950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2" name="Picture 1" descr="logo-1-T">
          <a:extLst>
            <a:ext uri="{FF2B5EF4-FFF2-40B4-BE49-F238E27FC236}">
              <a16:creationId xmlns:a16="http://schemas.microsoft.com/office/drawing/2014/main" id="{AEAE082A-E823-4A19-A051-61EAD1C6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038225" cy="103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09DE-D0FD-43E7-921D-F3E3FE4ABDE6}">
  <sheetPr>
    <pageSetUpPr fitToPage="1"/>
  </sheetPr>
  <dimension ref="A1:K585"/>
  <sheetViews>
    <sheetView tabSelected="1" topLeftCell="A462" zoomScaleNormal="100" workbookViewId="0">
      <selection activeCell="B479" sqref="B479"/>
    </sheetView>
  </sheetViews>
  <sheetFormatPr defaultColWidth="9.1328125" defaultRowHeight="15.75" x14ac:dyDescent="0.5"/>
  <cols>
    <col min="1" max="1" width="18" style="6" customWidth="1"/>
    <col min="2" max="2" width="45" style="4" bestFit="1" customWidth="1"/>
    <col min="3" max="3" width="17.265625" style="45" customWidth="1"/>
    <col min="4" max="4" width="55.73046875" style="46" customWidth="1"/>
    <col min="5" max="5" width="31.73046875" style="52" customWidth="1"/>
    <col min="6" max="6" width="32.73046875" style="47" customWidth="1"/>
    <col min="7" max="7" width="9.1328125" style="6"/>
    <col min="9" max="9" width="9.1328125" style="6"/>
    <col min="10" max="10" width="10.86328125" style="4" bestFit="1" customWidth="1"/>
    <col min="11" max="11" width="9.86328125" style="4" bestFit="1" customWidth="1"/>
    <col min="12" max="16384" width="9.1328125" style="6"/>
  </cols>
  <sheetData>
    <row r="1" spans="1:11" x14ac:dyDescent="0.5">
      <c r="A1" s="4"/>
      <c r="B1" s="5"/>
      <c r="C1" s="42"/>
      <c r="D1" s="43"/>
      <c r="E1" s="51"/>
      <c r="F1" s="44"/>
    </row>
    <row r="2" spans="1:11" ht="17.649999999999999" x14ac:dyDescent="0.5">
      <c r="A2" s="4"/>
      <c r="B2" s="7" t="s">
        <v>0</v>
      </c>
      <c r="D2" s="36"/>
      <c r="F2" s="31"/>
    </row>
    <row r="3" spans="1:11" ht="17.649999999999999" x14ac:dyDescent="0.5">
      <c r="A3" s="4"/>
      <c r="B3" s="7" t="s">
        <v>5</v>
      </c>
      <c r="D3" s="36"/>
      <c r="F3" s="31"/>
    </row>
    <row r="4" spans="1:11" ht="17.649999999999999" x14ac:dyDescent="0.5">
      <c r="A4" s="4"/>
      <c r="B4" s="7" t="s">
        <v>8</v>
      </c>
      <c r="D4" s="36"/>
      <c r="F4" s="31"/>
    </row>
    <row r="5" spans="1:11" ht="17.649999999999999" x14ac:dyDescent="0.5">
      <c r="A5" s="4"/>
      <c r="B5" s="79" t="s">
        <v>684</v>
      </c>
      <c r="C5" s="42"/>
      <c r="D5" s="43"/>
      <c r="E5" s="51"/>
      <c r="F5" s="44"/>
    </row>
    <row r="6" spans="1:11" x14ac:dyDescent="0.5">
      <c r="A6" s="4"/>
      <c r="B6" s="5"/>
      <c r="C6" s="42"/>
      <c r="D6" s="43"/>
      <c r="E6" s="51"/>
      <c r="F6" s="44"/>
      <c r="J6" s="6"/>
      <c r="K6" s="6"/>
    </row>
    <row r="7" spans="1:11" ht="34.5" x14ac:dyDescent="0.45">
      <c r="A7" s="54" t="s">
        <v>1</v>
      </c>
      <c r="B7" s="55" t="s">
        <v>3</v>
      </c>
      <c r="C7" s="61" t="s">
        <v>2</v>
      </c>
      <c r="D7" s="56" t="s">
        <v>10</v>
      </c>
      <c r="E7" s="54" t="s">
        <v>9</v>
      </c>
      <c r="F7" s="56" t="s">
        <v>248</v>
      </c>
      <c r="H7" s="6"/>
      <c r="J7" s="6"/>
      <c r="K7" s="6"/>
    </row>
    <row r="8" spans="1:11" ht="15.4" x14ac:dyDescent="0.45">
      <c r="A8" s="20">
        <v>43908</v>
      </c>
      <c r="B8" s="38" t="s">
        <v>192</v>
      </c>
      <c r="C8" s="17">
        <v>2125</v>
      </c>
      <c r="D8" s="30" t="s">
        <v>235</v>
      </c>
      <c r="E8" s="19" t="s">
        <v>246</v>
      </c>
      <c r="F8" s="30" t="s">
        <v>156</v>
      </c>
      <c r="H8" s="6"/>
      <c r="J8" s="6"/>
      <c r="K8" s="6"/>
    </row>
    <row r="9" spans="1:11" ht="15.4" x14ac:dyDescent="0.45">
      <c r="A9" s="20">
        <v>43909</v>
      </c>
      <c r="B9" s="38" t="s">
        <v>147</v>
      </c>
      <c r="C9" s="17">
        <v>5.63</v>
      </c>
      <c r="D9" s="41" t="s">
        <v>256</v>
      </c>
      <c r="E9" s="19" t="s">
        <v>246</v>
      </c>
      <c r="F9" s="30">
        <v>583027</v>
      </c>
      <c r="H9" s="6"/>
      <c r="J9" s="6"/>
      <c r="K9" s="6"/>
    </row>
    <row r="10" spans="1:11" ht="15.4" x14ac:dyDescent="0.45">
      <c r="A10" s="20">
        <v>43921</v>
      </c>
      <c r="B10" s="38" t="s">
        <v>192</v>
      </c>
      <c r="C10" s="17">
        <v>212.5</v>
      </c>
      <c r="D10" s="30" t="s">
        <v>235</v>
      </c>
      <c r="E10" s="19" t="s">
        <v>246</v>
      </c>
      <c r="F10" s="64" t="s">
        <v>156</v>
      </c>
      <c r="H10" s="6"/>
      <c r="J10" s="6"/>
      <c r="K10" s="6"/>
    </row>
    <row r="11" spans="1:11" ht="15.4" x14ac:dyDescent="0.45">
      <c r="A11" s="26">
        <v>43923</v>
      </c>
      <c r="B11" s="37" t="s">
        <v>74</v>
      </c>
      <c r="C11" s="16">
        <v>4998.9399999999996</v>
      </c>
      <c r="D11" s="39" t="s">
        <v>225</v>
      </c>
      <c r="E11" s="18" t="s">
        <v>241</v>
      </c>
      <c r="F11" s="29">
        <v>3654762</v>
      </c>
      <c r="H11" s="6"/>
      <c r="J11" s="6"/>
      <c r="K11" s="6"/>
    </row>
    <row r="12" spans="1:11" ht="15.4" x14ac:dyDescent="0.45">
      <c r="A12" s="26">
        <v>43923</v>
      </c>
      <c r="B12" s="37" t="s">
        <v>74</v>
      </c>
      <c r="C12" s="16">
        <v>10129.379999999999</v>
      </c>
      <c r="D12" s="39" t="s">
        <v>225</v>
      </c>
      <c r="E12" s="18" t="s">
        <v>241</v>
      </c>
      <c r="F12" s="29">
        <v>3654763</v>
      </c>
      <c r="H12" s="6"/>
      <c r="J12" s="6"/>
      <c r="K12" s="6"/>
    </row>
    <row r="13" spans="1:11" ht="15.4" x14ac:dyDescent="0.45">
      <c r="A13" s="26">
        <v>43923</v>
      </c>
      <c r="B13" s="37" t="s">
        <v>74</v>
      </c>
      <c r="C13" s="16">
        <v>12678.72</v>
      </c>
      <c r="D13" s="39" t="s">
        <v>231</v>
      </c>
      <c r="E13" s="18" t="s">
        <v>241</v>
      </c>
      <c r="F13" s="29">
        <v>3656506</v>
      </c>
      <c r="H13" s="6"/>
      <c r="J13" s="6"/>
      <c r="K13" s="6"/>
    </row>
    <row r="14" spans="1:11" ht="15.4" x14ac:dyDescent="0.45">
      <c r="A14" s="26">
        <v>43930</v>
      </c>
      <c r="B14" s="37" t="s">
        <v>75</v>
      </c>
      <c r="C14" s="16">
        <v>3270</v>
      </c>
      <c r="D14" s="39" t="s">
        <v>203</v>
      </c>
      <c r="E14" s="18" t="s">
        <v>241</v>
      </c>
      <c r="F14" s="29" t="s">
        <v>76</v>
      </c>
      <c r="H14" s="6"/>
      <c r="J14" s="6"/>
      <c r="K14" s="6"/>
    </row>
    <row r="15" spans="1:11" ht="15.4" x14ac:dyDescent="0.45">
      <c r="A15" s="26">
        <v>43930</v>
      </c>
      <c r="B15" s="37" t="s">
        <v>75</v>
      </c>
      <c r="C15" s="16">
        <v>509</v>
      </c>
      <c r="D15" s="39" t="s">
        <v>203</v>
      </c>
      <c r="E15" s="18" t="s">
        <v>241</v>
      </c>
      <c r="F15" s="29" t="s">
        <v>80</v>
      </c>
      <c r="H15" s="6"/>
      <c r="J15" s="6"/>
      <c r="K15" s="6"/>
    </row>
    <row r="16" spans="1:11" ht="15.4" x14ac:dyDescent="0.45">
      <c r="A16" s="26">
        <v>43930</v>
      </c>
      <c r="B16" s="37" t="s">
        <v>73</v>
      </c>
      <c r="C16" s="16">
        <v>109.29</v>
      </c>
      <c r="D16" s="39" t="s">
        <v>229</v>
      </c>
      <c r="E16" s="18" t="s">
        <v>241</v>
      </c>
      <c r="F16" s="29">
        <v>78999046</v>
      </c>
      <c r="H16" s="6"/>
      <c r="J16" s="6"/>
      <c r="K16" s="6"/>
    </row>
    <row r="17" spans="1:11" ht="15.4" x14ac:dyDescent="0.45">
      <c r="A17" s="26">
        <v>43930</v>
      </c>
      <c r="B17" s="37" t="s">
        <v>73</v>
      </c>
      <c r="C17" s="16">
        <v>53.95</v>
      </c>
      <c r="D17" s="39" t="s">
        <v>224</v>
      </c>
      <c r="E17" s="18" t="s">
        <v>241</v>
      </c>
      <c r="F17" s="29">
        <v>78995087</v>
      </c>
      <c r="H17" s="6"/>
      <c r="J17" s="6"/>
      <c r="K17" s="6"/>
    </row>
    <row r="18" spans="1:11" ht="15.4" x14ac:dyDescent="0.45">
      <c r="A18" s="26">
        <v>43930</v>
      </c>
      <c r="B18" s="37" t="s">
        <v>73</v>
      </c>
      <c r="C18" s="16">
        <v>7848.34</v>
      </c>
      <c r="D18" s="39" t="s">
        <v>225</v>
      </c>
      <c r="E18" s="18" t="s">
        <v>241</v>
      </c>
      <c r="F18" s="29">
        <v>79008445</v>
      </c>
      <c r="H18" s="6"/>
      <c r="J18" s="6"/>
      <c r="K18" s="6"/>
    </row>
    <row r="19" spans="1:11" ht="15.4" x14ac:dyDescent="0.45">
      <c r="A19" s="26">
        <v>43930</v>
      </c>
      <c r="B19" s="37" t="s">
        <v>73</v>
      </c>
      <c r="C19" s="16">
        <v>5087.5</v>
      </c>
      <c r="D19" s="39" t="s">
        <v>226</v>
      </c>
      <c r="E19" s="18" t="s">
        <v>241</v>
      </c>
      <c r="F19" s="29">
        <v>78999288</v>
      </c>
      <c r="H19" s="6"/>
      <c r="J19" s="6"/>
      <c r="K19" s="6"/>
    </row>
    <row r="20" spans="1:11" ht="15.4" x14ac:dyDescent="0.45">
      <c r="A20" s="26">
        <v>43937</v>
      </c>
      <c r="B20" s="37" t="s">
        <v>23</v>
      </c>
      <c r="C20" s="16">
        <v>1790</v>
      </c>
      <c r="D20" s="39" t="s">
        <v>162</v>
      </c>
      <c r="E20" s="18" t="s">
        <v>250</v>
      </c>
      <c r="F20" s="29">
        <v>1815743</v>
      </c>
      <c r="H20" s="6"/>
      <c r="J20" s="6"/>
      <c r="K20" s="6"/>
    </row>
    <row r="21" spans="1:11" ht="15.4" x14ac:dyDescent="0.45">
      <c r="A21" s="20">
        <v>43937</v>
      </c>
      <c r="B21" s="38" t="s">
        <v>148</v>
      </c>
      <c r="C21" s="17">
        <v>207.79</v>
      </c>
      <c r="D21" s="41" t="s">
        <v>173</v>
      </c>
      <c r="E21" s="19" t="s">
        <v>246</v>
      </c>
      <c r="F21" s="65" t="s">
        <v>150</v>
      </c>
      <c r="H21" s="6"/>
      <c r="J21" s="6"/>
      <c r="K21" s="6"/>
    </row>
    <row r="22" spans="1:11" ht="15.4" x14ac:dyDescent="0.45">
      <c r="A22" s="20">
        <v>43937</v>
      </c>
      <c r="B22" s="38" t="s">
        <v>148</v>
      </c>
      <c r="C22" s="17">
        <v>389.63</v>
      </c>
      <c r="D22" s="41" t="s">
        <v>174</v>
      </c>
      <c r="E22" s="19" t="s">
        <v>246</v>
      </c>
      <c r="F22" s="65" t="s">
        <v>152</v>
      </c>
      <c r="H22" s="6"/>
      <c r="J22" s="6"/>
      <c r="K22" s="6"/>
    </row>
    <row r="23" spans="1:11" ht="15.4" x14ac:dyDescent="0.45">
      <c r="A23" s="26">
        <v>43937</v>
      </c>
      <c r="B23" s="37" t="s">
        <v>77</v>
      </c>
      <c r="C23" s="16">
        <v>2515.5</v>
      </c>
      <c r="D23" s="39" t="s">
        <v>175</v>
      </c>
      <c r="E23" s="18" t="s">
        <v>241</v>
      </c>
      <c r="F23" s="29" t="s">
        <v>78</v>
      </c>
      <c r="H23" s="6"/>
      <c r="J23" s="6"/>
      <c r="K23" s="6"/>
    </row>
    <row r="24" spans="1:11" ht="15.4" x14ac:dyDescent="0.45">
      <c r="A24" s="26">
        <v>43937</v>
      </c>
      <c r="B24" s="37" t="s">
        <v>77</v>
      </c>
      <c r="C24" s="16">
        <v>1124.75</v>
      </c>
      <c r="D24" s="39" t="s">
        <v>175</v>
      </c>
      <c r="E24" s="18" t="s">
        <v>241</v>
      </c>
      <c r="F24" s="29" t="s">
        <v>82</v>
      </c>
      <c r="H24" s="6"/>
      <c r="J24" s="6"/>
      <c r="K24" s="6"/>
    </row>
    <row r="25" spans="1:11" ht="46.15" x14ac:dyDescent="0.45">
      <c r="A25" s="26">
        <v>43937</v>
      </c>
      <c r="B25" s="37" t="s">
        <v>64</v>
      </c>
      <c r="C25" s="16">
        <f>4850+4850+8586+12050+340</f>
        <v>30676</v>
      </c>
      <c r="D25" s="39" t="s">
        <v>177</v>
      </c>
      <c r="E25" s="18" t="s">
        <v>253</v>
      </c>
      <c r="F25" s="29" t="s">
        <v>52</v>
      </c>
      <c r="H25" s="6"/>
      <c r="J25" s="6"/>
      <c r="K25" s="6"/>
    </row>
    <row r="26" spans="1:11" ht="15.4" x14ac:dyDescent="0.45">
      <c r="A26" s="26">
        <v>43937</v>
      </c>
      <c r="B26" s="37" t="s">
        <v>50</v>
      </c>
      <c r="C26" s="16">
        <v>88761</v>
      </c>
      <c r="D26" s="39" t="s">
        <v>189</v>
      </c>
      <c r="E26" s="18" t="s">
        <v>253</v>
      </c>
      <c r="F26" s="29" t="s">
        <v>49</v>
      </c>
      <c r="H26" s="6"/>
      <c r="J26" s="6"/>
      <c r="K26" s="6"/>
    </row>
    <row r="27" spans="1:11" ht="15.4" x14ac:dyDescent="0.45">
      <c r="A27" s="20">
        <v>43937</v>
      </c>
      <c r="B27" s="38" t="s">
        <v>147</v>
      </c>
      <c r="C27" s="17">
        <v>28.57</v>
      </c>
      <c r="D27" s="41" t="s">
        <v>257</v>
      </c>
      <c r="E27" s="19" t="s">
        <v>246</v>
      </c>
      <c r="F27" s="30">
        <v>585951</v>
      </c>
      <c r="H27" s="6"/>
      <c r="J27" s="6"/>
      <c r="K27" s="6"/>
    </row>
    <row r="28" spans="1:11" ht="15.4" x14ac:dyDescent="0.45">
      <c r="A28" s="20">
        <v>43937</v>
      </c>
      <c r="B28" s="38" t="s">
        <v>147</v>
      </c>
      <c r="C28" s="17">
        <v>14.9</v>
      </c>
      <c r="D28" s="41" t="s">
        <v>256</v>
      </c>
      <c r="E28" s="19" t="s">
        <v>246</v>
      </c>
      <c r="F28" s="30">
        <v>600150</v>
      </c>
      <c r="H28" s="6"/>
      <c r="J28" s="6"/>
      <c r="K28" s="6"/>
    </row>
    <row r="29" spans="1:11" ht="15.4" x14ac:dyDescent="0.45">
      <c r="A29" s="20">
        <v>43937</v>
      </c>
      <c r="B29" s="38" t="s">
        <v>141</v>
      </c>
      <c r="C29" s="17">
        <v>29.98</v>
      </c>
      <c r="D29" s="41" t="s">
        <v>143</v>
      </c>
      <c r="E29" s="19" t="s">
        <v>246</v>
      </c>
      <c r="F29" s="30" t="s">
        <v>142</v>
      </c>
      <c r="H29" s="6"/>
      <c r="J29" s="6"/>
      <c r="K29" s="6"/>
    </row>
    <row r="30" spans="1:11" ht="15.4" x14ac:dyDescent="0.45">
      <c r="A30" s="26">
        <v>43937</v>
      </c>
      <c r="B30" s="37" t="s">
        <v>75</v>
      </c>
      <c r="C30" s="16">
        <v>1018</v>
      </c>
      <c r="D30" s="39" t="s">
        <v>204</v>
      </c>
      <c r="E30" s="18" t="s">
        <v>241</v>
      </c>
      <c r="F30" s="29" t="s">
        <v>81</v>
      </c>
      <c r="H30" s="6"/>
      <c r="J30" s="6"/>
      <c r="K30" s="6"/>
    </row>
    <row r="31" spans="1:11" ht="15.4" x14ac:dyDescent="0.45">
      <c r="A31" s="20">
        <v>43937</v>
      </c>
      <c r="B31" s="38" t="s">
        <v>149</v>
      </c>
      <c r="C31" s="17">
        <v>758.89</v>
      </c>
      <c r="D31" s="41" t="s">
        <v>211</v>
      </c>
      <c r="E31" s="19" t="s">
        <v>246</v>
      </c>
      <c r="F31" s="65" t="s">
        <v>151</v>
      </c>
      <c r="H31" s="6"/>
      <c r="J31" s="6"/>
      <c r="K31" s="6"/>
    </row>
    <row r="32" spans="1:11" ht="15.4" x14ac:dyDescent="0.45">
      <c r="A32" s="20">
        <v>43937</v>
      </c>
      <c r="B32" s="37" t="s">
        <v>19</v>
      </c>
      <c r="C32" s="17">
        <v>129.56</v>
      </c>
      <c r="D32" s="41" t="s">
        <v>222</v>
      </c>
      <c r="E32" s="19" t="s">
        <v>246</v>
      </c>
      <c r="F32" s="65" t="s">
        <v>140</v>
      </c>
      <c r="H32" s="6"/>
      <c r="J32" s="6"/>
      <c r="K32" s="6"/>
    </row>
    <row r="33" spans="1:11" ht="15.4" x14ac:dyDescent="0.45">
      <c r="A33" s="20">
        <v>43937</v>
      </c>
      <c r="B33" s="37" t="s">
        <v>19</v>
      </c>
      <c r="C33" s="17">
        <v>150.36000000000001</v>
      </c>
      <c r="D33" s="41" t="s">
        <v>222</v>
      </c>
      <c r="E33" s="19" t="s">
        <v>246</v>
      </c>
      <c r="F33" s="65" t="s">
        <v>144</v>
      </c>
      <c r="H33" s="6"/>
      <c r="J33" s="6"/>
      <c r="K33" s="6"/>
    </row>
    <row r="34" spans="1:11" ht="15.4" x14ac:dyDescent="0.45">
      <c r="A34" s="26">
        <v>43937</v>
      </c>
      <c r="B34" s="37" t="s">
        <v>73</v>
      </c>
      <c r="C34" s="16">
        <v>237.87</v>
      </c>
      <c r="D34" s="39" t="s">
        <v>224</v>
      </c>
      <c r="E34" s="18" t="s">
        <v>241</v>
      </c>
      <c r="F34" s="29">
        <v>79024222</v>
      </c>
      <c r="H34" s="6"/>
      <c r="J34" s="6"/>
      <c r="K34" s="6"/>
    </row>
    <row r="35" spans="1:11" ht="15.4" x14ac:dyDescent="0.45">
      <c r="A35" s="26">
        <v>43937</v>
      </c>
      <c r="B35" s="37" t="s">
        <v>73</v>
      </c>
      <c r="C35" s="16">
        <v>5063.28</v>
      </c>
      <c r="D35" s="39" t="s">
        <v>227</v>
      </c>
      <c r="E35" s="18" t="s">
        <v>241</v>
      </c>
      <c r="F35" s="29">
        <v>79020199</v>
      </c>
      <c r="H35" s="6"/>
      <c r="J35" s="6"/>
      <c r="K35" s="6"/>
    </row>
    <row r="36" spans="1:11" ht="15.4" x14ac:dyDescent="0.45">
      <c r="A36" s="26">
        <v>43937</v>
      </c>
      <c r="B36" s="37" t="s">
        <v>73</v>
      </c>
      <c r="C36" s="16">
        <v>5707.5</v>
      </c>
      <c r="D36" s="39" t="s">
        <v>225</v>
      </c>
      <c r="E36" s="18" t="s">
        <v>241</v>
      </c>
      <c r="F36" s="29">
        <v>79020131</v>
      </c>
      <c r="H36" s="6"/>
      <c r="J36" s="6"/>
      <c r="K36" s="6"/>
    </row>
    <row r="37" spans="1:11" ht="15.4" x14ac:dyDescent="0.45">
      <c r="A37" s="26">
        <v>43937</v>
      </c>
      <c r="B37" s="37" t="s">
        <v>73</v>
      </c>
      <c r="C37" s="16">
        <v>929.97</v>
      </c>
      <c r="D37" s="39" t="s">
        <v>225</v>
      </c>
      <c r="E37" s="18" t="s">
        <v>241</v>
      </c>
      <c r="F37" s="29">
        <v>79008452</v>
      </c>
      <c r="H37" s="6"/>
      <c r="J37" s="6"/>
      <c r="K37" s="6"/>
    </row>
    <row r="38" spans="1:11" ht="15.4" x14ac:dyDescent="0.45">
      <c r="A38" s="26">
        <v>43937</v>
      </c>
      <c r="B38" s="37" t="s">
        <v>73</v>
      </c>
      <c r="C38" s="16">
        <v>178.64</v>
      </c>
      <c r="D38" s="39" t="s">
        <v>228</v>
      </c>
      <c r="E38" s="18" t="s">
        <v>241</v>
      </c>
      <c r="F38" s="29">
        <v>79008449</v>
      </c>
      <c r="H38" s="6"/>
      <c r="J38" s="6"/>
      <c r="K38" s="6"/>
    </row>
    <row r="39" spans="1:11" ht="15.4" x14ac:dyDescent="0.45">
      <c r="A39" s="26">
        <v>43937</v>
      </c>
      <c r="B39" s="37" t="s">
        <v>74</v>
      </c>
      <c r="C39" s="16">
        <v>5277.1</v>
      </c>
      <c r="D39" s="39" t="s">
        <v>225</v>
      </c>
      <c r="E39" s="18" t="s">
        <v>241</v>
      </c>
      <c r="F39" s="29">
        <v>3662728</v>
      </c>
      <c r="H39" s="6"/>
      <c r="J39" s="6"/>
      <c r="K39" s="6"/>
    </row>
    <row r="40" spans="1:11" ht="15.4" x14ac:dyDescent="0.45">
      <c r="A40" s="26">
        <v>43937</v>
      </c>
      <c r="B40" s="37" t="s">
        <v>74</v>
      </c>
      <c r="C40" s="16">
        <v>1736.1</v>
      </c>
      <c r="D40" s="39" t="s">
        <v>225</v>
      </c>
      <c r="E40" s="18" t="s">
        <v>241</v>
      </c>
      <c r="F40" s="29">
        <v>3667388</v>
      </c>
      <c r="H40" s="6"/>
      <c r="J40" s="6"/>
      <c r="K40" s="6"/>
    </row>
    <row r="41" spans="1:11" ht="15.4" x14ac:dyDescent="0.45">
      <c r="A41" s="26">
        <v>43937</v>
      </c>
      <c r="B41" s="37" t="s">
        <v>74</v>
      </c>
      <c r="C41" s="16">
        <v>1938.2</v>
      </c>
      <c r="D41" s="39" t="s">
        <v>231</v>
      </c>
      <c r="E41" s="18" t="s">
        <v>241</v>
      </c>
      <c r="F41" s="29">
        <v>3662727</v>
      </c>
      <c r="H41" s="6"/>
      <c r="J41" s="6"/>
      <c r="K41" s="6"/>
    </row>
    <row r="42" spans="1:11" ht="15.4" x14ac:dyDescent="0.45">
      <c r="A42" s="26">
        <v>43937</v>
      </c>
      <c r="B42" s="37" t="s">
        <v>74</v>
      </c>
      <c r="C42" s="16">
        <v>1290</v>
      </c>
      <c r="D42" s="39" t="s">
        <v>27</v>
      </c>
      <c r="E42" s="18" t="s">
        <v>241</v>
      </c>
      <c r="F42" s="29">
        <v>3664472</v>
      </c>
      <c r="H42" s="6"/>
      <c r="J42" s="6"/>
      <c r="K42" s="6"/>
    </row>
    <row r="43" spans="1:11" ht="15.4" x14ac:dyDescent="0.45">
      <c r="A43" s="20">
        <v>43937</v>
      </c>
      <c r="B43" s="38" t="s">
        <v>155</v>
      </c>
      <c r="C43" s="17">
        <v>1024.9100000000001</v>
      </c>
      <c r="D43" s="30" t="s">
        <v>158</v>
      </c>
      <c r="E43" s="19" t="s">
        <v>246</v>
      </c>
      <c r="F43" s="30" t="s">
        <v>153</v>
      </c>
      <c r="H43" s="6"/>
      <c r="J43" s="6"/>
      <c r="K43" s="6"/>
    </row>
    <row r="44" spans="1:11" ht="15.4" x14ac:dyDescent="0.45">
      <c r="A44" s="20">
        <v>43937</v>
      </c>
      <c r="B44" s="38" t="s">
        <v>155</v>
      </c>
      <c r="C44" s="17">
        <v>1355.65</v>
      </c>
      <c r="D44" s="30" t="s">
        <v>158</v>
      </c>
      <c r="E44" s="19" t="s">
        <v>246</v>
      </c>
      <c r="F44" s="30" t="s">
        <v>154</v>
      </c>
      <c r="H44" s="6"/>
      <c r="J44" s="6"/>
      <c r="K44" s="6"/>
    </row>
    <row r="45" spans="1:11" ht="15.4" x14ac:dyDescent="0.45">
      <c r="A45" s="20">
        <v>43941</v>
      </c>
      <c r="B45" s="38" t="s">
        <v>263</v>
      </c>
      <c r="C45" s="17">
        <v>11.63</v>
      </c>
      <c r="D45" s="30" t="s">
        <v>264</v>
      </c>
      <c r="E45" s="19" t="s">
        <v>246</v>
      </c>
      <c r="F45" s="30" t="s">
        <v>265</v>
      </c>
      <c r="H45" s="6"/>
      <c r="J45" s="6"/>
      <c r="K45" s="6"/>
    </row>
    <row r="46" spans="1:11" ht="15.4" x14ac:dyDescent="0.45">
      <c r="A46" s="26">
        <v>43944</v>
      </c>
      <c r="B46" s="37" t="s">
        <v>64</v>
      </c>
      <c r="C46" s="16">
        <v>30000</v>
      </c>
      <c r="D46" s="39" t="s">
        <v>179</v>
      </c>
      <c r="E46" s="18" t="s">
        <v>253</v>
      </c>
      <c r="F46" s="29" t="s">
        <v>54</v>
      </c>
      <c r="H46" s="6"/>
      <c r="J46" s="6"/>
      <c r="K46" s="6"/>
    </row>
    <row r="47" spans="1:11" ht="15.4" x14ac:dyDescent="0.45">
      <c r="A47" s="26">
        <v>43944</v>
      </c>
      <c r="B47" s="37" t="s">
        <v>64</v>
      </c>
      <c r="C47" s="16">
        <v>22000</v>
      </c>
      <c r="D47" s="39" t="s">
        <v>183</v>
      </c>
      <c r="E47" s="18" t="s">
        <v>253</v>
      </c>
      <c r="F47" s="29" t="s">
        <v>58</v>
      </c>
      <c r="H47" s="6"/>
      <c r="J47" s="6"/>
      <c r="K47" s="6"/>
    </row>
    <row r="48" spans="1:11" ht="15.4" x14ac:dyDescent="0.45">
      <c r="A48" s="26">
        <v>43944</v>
      </c>
      <c r="B48" s="37" t="s">
        <v>64</v>
      </c>
      <c r="C48" s="16">
        <v>115000</v>
      </c>
      <c r="D48" s="39" t="s">
        <v>184</v>
      </c>
      <c r="E48" s="18" t="s">
        <v>253</v>
      </c>
      <c r="F48" s="29" t="s">
        <v>59</v>
      </c>
      <c r="H48" s="6"/>
      <c r="J48" s="6"/>
      <c r="K48" s="6"/>
    </row>
    <row r="49" spans="1:11" ht="15.4" x14ac:dyDescent="0.45">
      <c r="A49" s="26">
        <v>43944</v>
      </c>
      <c r="B49" s="37" t="s">
        <v>64</v>
      </c>
      <c r="C49" s="16">
        <v>4600</v>
      </c>
      <c r="D49" s="39" t="s">
        <v>185</v>
      </c>
      <c r="E49" s="18" t="s">
        <v>253</v>
      </c>
      <c r="F49" s="29" t="s">
        <v>60</v>
      </c>
      <c r="H49" s="6"/>
      <c r="J49" s="6"/>
      <c r="K49" s="6"/>
    </row>
    <row r="50" spans="1:11" ht="15.4" x14ac:dyDescent="0.45">
      <c r="A50" s="26">
        <v>43944</v>
      </c>
      <c r="B50" s="37" t="s">
        <v>64</v>
      </c>
      <c r="C50" s="16">
        <v>197291.1</v>
      </c>
      <c r="D50" s="39" t="s">
        <v>186</v>
      </c>
      <c r="E50" s="18" t="s">
        <v>253</v>
      </c>
      <c r="F50" s="29" t="s">
        <v>61</v>
      </c>
      <c r="H50" s="6"/>
      <c r="J50" s="6"/>
      <c r="K50" s="6"/>
    </row>
    <row r="51" spans="1:11" ht="15.4" x14ac:dyDescent="0.45">
      <c r="A51" s="26">
        <v>43944</v>
      </c>
      <c r="B51" s="37" t="s">
        <v>64</v>
      </c>
      <c r="C51" s="16">
        <v>15708.9</v>
      </c>
      <c r="D51" s="39" t="s">
        <v>187</v>
      </c>
      <c r="E51" s="18" t="s">
        <v>253</v>
      </c>
      <c r="F51" s="29" t="s">
        <v>62</v>
      </c>
      <c r="H51" s="6"/>
      <c r="J51" s="6"/>
      <c r="K51" s="6"/>
    </row>
    <row r="52" spans="1:11" ht="15.4" x14ac:dyDescent="0.45">
      <c r="A52" s="26">
        <v>43944</v>
      </c>
      <c r="B52" s="37" t="s">
        <v>64</v>
      </c>
      <c r="C52" s="16">
        <v>33000</v>
      </c>
      <c r="D52" s="39" t="s">
        <v>188</v>
      </c>
      <c r="E52" s="18" t="s">
        <v>253</v>
      </c>
      <c r="F52" s="29" t="s">
        <v>63</v>
      </c>
      <c r="H52" s="6"/>
      <c r="J52" s="6"/>
      <c r="K52" s="6"/>
    </row>
    <row r="53" spans="1:11" ht="15.4" x14ac:dyDescent="0.45">
      <c r="A53" s="20">
        <v>43944</v>
      </c>
      <c r="B53" s="38" t="s">
        <v>192</v>
      </c>
      <c r="C53" s="17">
        <v>28418.5</v>
      </c>
      <c r="D53" s="30" t="s">
        <v>235</v>
      </c>
      <c r="E53" s="19" t="s">
        <v>246</v>
      </c>
      <c r="F53" s="30" t="s">
        <v>156</v>
      </c>
      <c r="H53" s="6"/>
      <c r="J53" s="6"/>
      <c r="K53" s="6"/>
    </row>
    <row r="54" spans="1:11" ht="15.4" x14ac:dyDescent="0.45">
      <c r="A54" s="20">
        <v>43944</v>
      </c>
      <c r="B54" s="38" t="s">
        <v>146</v>
      </c>
      <c r="C54" s="17">
        <v>107.48</v>
      </c>
      <c r="D54" s="41" t="s">
        <v>145</v>
      </c>
      <c r="E54" s="19" t="s">
        <v>246</v>
      </c>
      <c r="F54" s="30">
        <v>3697631</v>
      </c>
      <c r="H54" s="6"/>
      <c r="J54" s="6"/>
      <c r="K54" s="6"/>
    </row>
    <row r="55" spans="1:11" ht="15.4" x14ac:dyDescent="0.45">
      <c r="A55" s="26">
        <v>43944</v>
      </c>
      <c r="B55" s="37" t="s">
        <v>68</v>
      </c>
      <c r="C55" s="16">
        <f>98500+98500</f>
        <v>197000</v>
      </c>
      <c r="D55" s="41" t="s">
        <v>214</v>
      </c>
      <c r="E55" s="18" t="s">
        <v>253</v>
      </c>
      <c r="F55" s="29" t="s">
        <v>65</v>
      </c>
      <c r="H55" s="6"/>
      <c r="J55" s="6"/>
      <c r="K55" s="6"/>
    </row>
    <row r="56" spans="1:11" ht="15.4" x14ac:dyDescent="0.45">
      <c r="A56" s="26">
        <v>43944</v>
      </c>
      <c r="B56" s="37" t="s">
        <v>68</v>
      </c>
      <c r="C56" s="16">
        <v>27400</v>
      </c>
      <c r="D56" s="41" t="s">
        <v>237</v>
      </c>
      <c r="E56" s="18" t="s">
        <v>253</v>
      </c>
      <c r="F56" s="29" t="s">
        <v>66</v>
      </c>
      <c r="H56" s="6"/>
      <c r="J56" s="6"/>
      <c r="K56" s="6"/>
    </row>
    <row r="57" spans="1:11" ht="15.4" x14ac:dyDescent="0.45">
      <c r="A57" s="26">
        <v>43944</v>
      </c>
      <c r="B57" s="37" t="s">
        <v>68</v>
      </c>
      <c r="C57" s="16">
        <f>7800+7800</f>
        <v>15600</v>
      </c>
      <c r="D57" s="41" t="s">
        <v>215</v>
      </c>
      <c r="E57" s="18" t="s">
        <v>253</v>
      </c>
      <c r="F57" s="29" t="s">
        <v>67</v>
      </c>
      <c r="H57" s="6"/>
      <c r="J57" s="6"/>
      <c r="K57" s="6"/>
    </row>
    <row r="58" spans="1:11" ht="15.4" x14ac:dyDescent="0.45">
      <c r="A58" s="26">
        <v>43944</v>
      </c>
      <c r="B58" s="37" t="s">
        <v>86</v>
      </c>
      <c r="C58" s="16">
        <v>205.52</v>
      </c>
      <c r="D58" s="39" t="s">
        <v>220</v>
      </c>
      <c r="E58" s="18" t="s">
        <v>241</v>
      </c>
      <c r="F58" s="29">
        <v>3013400365</v>
      </c>
      <c r="H58" s="6"/>
      <c r="J58" s="6"/>
      <c r="K58" s="6"/>
    </row>
    <row r="59" spans="1:11" ht="15.4" x14ac:dyDescent="0.45">
      <c r="A59" s="26">
        <v>43944</v>
      </c>
      <c r="B59" s="37" t="s">
        <v>86</v>
      </c>
      <c r="C59" s="16">
        <v>1291.8399999999999</v>
      </c>
      <c r="D59" s="39" t="s">
        <v>220</v>
      </c>
      <c r="E59" s="18" t="s">
        <v>241</v>
      </c>
      <c r="F59" s="29">
        <v>3013400368</v>
      </c>
      <c r="H59" s="6"/>
      <c r="J59" s="6"/>
      <c r="K59" s="6"/>
    </row>
    <row r="60" spans="1:11" ht="15.4" x14ac:dyDescent="0.45">
      <c r="A60" s="26">
        <v>43944</v>
      </c>
      <c r="B60" s="37" t="s">
        <v>86</v>
      </c>
      <c r="C60" s="16">
        <v>954.2</v>
      </c>
      <c r="D60" s="39" t="s">
        <v>220</v>
      </c>
      <c r="E60" s="18" t="s">
        <v>241</v>
      </c>
      <c r="F60" s="29">
        <v>3013400366</v>
      </c>
      <c r="H60" s="6"/>
      <c r="J60" s="6"/>
      <c r="K60" s="6"/>
    </row>
    <row r="61" spans="1:11" ht="15.4" x14ac:dyDescent="0.45">
      <c r="A61" s="26">
        <v>43944</v>
      </c>
      <c r="B61" s="37" t="s">
        <v>73</v>
      </c>
      <c r="C61" s="16">
        <v>237.87</v>
      </c>
      <c r="D61" s="39" t="s">
        <v>224</v>
      </c>
      <c r="E61" s="18" t="s">
        <v>241</v>
      </c>
      <c r="F61" s="29">
        <v>79056776</v>
      </c>
      <c r="H61" s="6"/>
      <c r="J61" s="6"/>
      <c r="K61" s="6"/>
    </row>
    <row r="62" spans="1:11" ht="15.4" x14ac:dyDescent="0.45">
      <c r="A62" s="26">
        <v>43944</v>
      </c>
      <c r="B62" s="37" t="s">
        <v>74</v>
      </c>
      <c r="C62" s="16">
        <v>1744.38</v>
      </c>
      <c r="D62" s="39" t="s">
        <v>231</v>
      </c>
      <c r="E62" s="18" t="s">
        <v>241</v>
      </c>
      <c r="F62" s="29">
        <v>3668856</v>
      </c>
      <c r="H62" s="6"/>
      <c r="J62" s="6"/>
      <c r="K62" s="6"/>
    </row>
    <row r="63" spans="1:11" ht="15.4" x14ac:dyDescent="0.45">
      <c r="A63" s="26">
        <v>43944</v>
      </c>
      <c r="B63" s="37" t="s">
        <v>74</v>
      </c>
      <c r="C63" s="16">
        <v>211.04</v>
      </c>
      <c r="D63" s="39" t="s">
        <v>27</v>
      </c>
      <c r="E63" s="18" t="s">
        <v>241</v>
      </c>
      <c r="F63" s="29">
        <v>3656504</v>
      </c>
      <c r="H63" s="6"/>
      <c r="J63" s="6"/>
      <c r="K63" s="6"/>
    </row>
    <row r="64" spans="1:11" ht="15.4" x14ac:dyDescent="0.45">
      <c r="A64" s="26">
        <v>43944</v>
      </c>
      <c r="B64" s="37" t="s">
        <v>108</v>
      </c>
      <c r="C64" s="16">
        <f>1071.94+90.36+96.8+65.99</f>
        <v>1325.09</v>
      </c>
      <c r="D64" s="39" t="s">
        <v>225</v>
      </c>
      <c r="E64" s="18" t="s">
        <v>241</v>
      </c>
      <c r="F64" s="29">
        <v>9005000166</v>
      </c>
      <c r="H64" s="6"/>
      <c r="J64" s="6"/>
      <c r="K64" s="6"/>
    </row>
    <row r="65" spans="1:11" ht="15.4" x14ac:dyDescent="0.45">
      <c r="A65" s="26">
        <v>43951</v>
      </c>
      <c r="B65" s="37" t="s">
        <v>13</v>
      </c>
      <c r="C65" s="16">
        <v>549.9</v>
      </c>
      <c r="D65" s="29" t="s">
        <v>101</v>
      </c>
      <c r="E65" s="18" t="s">
        <v>241</v>
      </c>
      <c r="F65" s="29" t="s">
        <v>90</v>
      </c>
      <c r="H65" s="6"/>
      <c r="J65" s="6"/>
      <c r="K65" s="6"/>
    </row>
    <row r="66" spans="1:11" ht="15.4" x14ac:dyDescent="0.45">
      <c r="A66" s="26">
        <v>43951</v>
      </c>
      <c r="B66" s="37" t="s">
        <v>13</v>
      </c>
      <c r="C66" s="16">
        <v>96.75</v>
      </c>
      <c r="D66" s="39" t="s">
        <v>240</v>
      </c>
      <c r="E66" s="18" t="s">
        <v>241</v>
      </c>
      <c r="F66" s="29" t="s">
        <v>91</v>
      </c>
      <c r="H66" s="6"/>
      <c r="J66" s="6"/>
      <c r="K66" s="6"/>
    </row>
    <row r="67" spans="1:11" ht="15.4" x14ac:dyDescent="0.45">
      <c r="A67" s="26">
        <v>43951</v>
      </c>
      <c r="B67" s="37" t="s">
        <v>13</v>
      </c>
      <c r="C67" s="16">
        <v>699.9</v>
      </c>
      <c r="D67" s="29" t="s">
        <v>101</v>
      </c>
      <c r="E67" s="18" t="s">
        <v>241</v>
      </c>
      <c r="F67" s="29" t="s">
        <v>92</v>
      </c>
      <c r="H67" s="6"/>
      <c r="J67" s="6"/>
      <c r="K67" s="6"/>
    </row>
    <row r="68" spans="1:11" ht="15.4" x14ac:dyDescent="0.45">
      <c r="A68" s="26">
        <v>43951</v>
      </c>
      <c r="B68" s="37" t="s">
        <v>13</v>
      </c>
      <c r="C68" s="16">
        <v>139.4</v>
      </c>
      <c r="D68" s="29" t="s">
        <v>102</v>
      </c>
      <c r="E68" s="18" t="s">
        <v>241</v>
      </c>
      <c r="F68" s="29" t="s">
        <v>93</v>
      </c>
      <c r="H68" s="6"/>
      <c r="J68" s="6"/>
      <c r="K68" s="6"/>
    </row>
    <row r="69" spans="1:11" ht="15.4" x14ac:dyDescent="0.45">
      <c r="A69" s="26">
        <v>43951</v>
      </c>
      <c r="B69" s="37" t="s">
        <v>13</v>
      </c>
      <c r="C69" s="16">
        <v>32.94</v>
      </c>
      <c r="D69" s="39" t="s">
        <v>170</v>
      </c>
      <c r="E69" s="18" t="s">
        <v>241</v>
      </c>
      <c r="F69" s="29" t="s">
        <v>94</v>
      </c>
      <c r="H69" s="6"/>
      <c r="J69" s="6"/>
      <c r="K69" s="6"/>
    </row>
    <row r="70" spans="1:11" ht="15.4" x14ac:dyDescent="0.45">
      <c r="A70" s="26">
        <v>43951</v>
      </c>
      <c r="B70" s="37" t="s">
        <v>20</v>
      </c>
      <c r="C70" s="16">
        <f>1243+93.65</f>
        <v>1336.65</v>
      </c>
      <c r="D70" s="29" t="s">
        <v>28</v>
      </c>
      <c r="E70" s="18" t="s">
        <v>250</v>
      </c>
      <c r="F70" s="29">
        <v>124930</v>
      </c>
      <c r="H70" s="6"/>
      <c r="J70" s="6"/>
      <c r="K70" s="6"/>
    </row>
    <row r="71" spans="1:11" ht="15.4" x14ac:dyDescent="0.45">
      <c r="A71" s="26">
        <v>43951</v>
      </c>
      <c r="B71" s="37" t="s">
        <v>20</v>
      </c>
      <c r="C71" s="16">
        <f>7+1236+93.65</f>
        <v>1336.65</v>
      </c>
      <c r="D71" s="39" t="s">
        <v>171</v>
      </c>
      <c r="E71" s="18" t="s">
        <v>250</v>
      </c>
      <c r="F71" s="29">
        <v>124944</v>
      </c>
      <c r="H71" s="6"/>
      <c r="J71" s="6"/>
      <c r="K71" s="6"/>
    </row>
    <row r="72" spans="1:11" ht="15.4" x14ac:dyDescent="0.45">
      <c r="A72" s="26">
        <v>43951</v>
      </c>
      <c r="B72" s="37" t="s">
        <v>85</v>
      </c>
      <c r="C72" s="16">
        <v>5000</v>
      </c>
      <c r="D72" s="39" t="s">
        <v>84</v>
      </c>
      <c r="E72" s="18" t="s">
        <v>241</v>
      </c>
      <c r="F72" s="29">
        <v>1590</v>
      </c>
      <c r="H72" s="6"/>
      <c r="J72" s="6"/>
      <c r="K72" s="6"/>
    </row>
    <row r="73" spans="1:11" ht="15.4" x14ac:dyDescent="0.45">
      <c r="A73" s="26">
        <v>43951</v>
      </c>
      <c r="B73" s="37" t="s">
        <v>110</v>
      </c>
      <c r="C73" s="16">
        <v>24.75</v>
      </c>
      <c r="D73" s="39" t="s">
        <v>262</v>
      </c>
      <c r="E73" s="18" t="s">
        <v>241</v>
      </c>
      <c r="F73" s="29">
        <v>58379</v>
      </c>
      <c r="H73" s="6"/>
      <c r="J73" s="6"/>
      <c r="K73" s="6"/>
    </row>
    <row r="74" spans="1:11" ht="15.4" x14ac:dyDescent="0.45">
      <c r="A74" s="26">
        <v>43951</v>
      </c>
      <c r="B74" s="37" t="s">
        <v>109</v>
      </c>
      <c r="C74" s="16">
        <v>600</v>
      </c>
      <c r="D74" s="39" t="s">
        <v>196</v>
      </c>
      <c r="E74" s="18" t="s">
        <v>241</v>
      </c>
      <c r="F74" s="29">
        <v>1145</v>
      </c>
      <c r="H74" s="6"/>
      <c r="J74" s="6"/>
      <c r="K74" s="6"/>
    </row>
    <row r="75" spans="1:11" ht="15.4" x14ac:dyDescent="0.45">
      <c r="A75" s="26">
        <v>43951</v>
      </c>
      <c r="B75" s="37" t="s">
        <v>22</v>
      </c>
      <c r="C75" s="16">
        <v>139</v>
      </c>
      <c r="D75" s="39" t="s">
        <v>199</v>
      </c>
      <c r="E75" s="18" t="s">
        <v>250</v>
      </c>
      <c r="F75" s="29" t="s">
        <v>42</v>
      </c>
      <c r="H75" s="6"/>
      <c r="J75" s="6"/>
      <c r="K75" s="6"/>
    </row>
    <row r="76" spans="1:11" ht="15.4" x14ac:dyDescent="0.45">
      <c r="A76" s="26">
        <v>43951</v>
      </c>
      <c r="B76" s="37" t="s">
        <v>22</v>
      </c>
      <c r="C76" s="16">
        <f>139+159.7+459.7</f>
        <v>758.4</v>
      </c>
      <c r="D76" s="39" t="s">
        <v>200</v>
      </c>
      <c r="E76" s="18" t="s">
        <v>250</v>
      </c>
      <c r="F76" s="29" t="s">
        <v>43</v>
      </c>
      <c r="H76" s="6"/>
      <c r="J76" s="6"/>
      <c r="K76" s="6"/>
    </row>
    <row r="77" spans="1:11" ht="15.4" x14ac:dyDescent="0.45">
      <c r="A77" s="26">
        <v>43951</v>
      </c>
      <c r="B77" s="37" t="s">
        <v>22</v>
      </c>
      <c r="C77" s="16">
        <f>3.51+16.48+26.04</f>
        <v>46.03</v>
      </c>
      <c r="D77" s="39" t="s">
        <v>201</v>
      </c>
      <c r="E77" s="18" t="s">
        <v>242</v>
      </c>
      <c r="F77" s="29" t="s">
        <v>48</v>
      </c>
      <c r="H77" s="6"/>
      <c r="J77" s="6"/>
      <c r="K77" s="6"/>
    </row>
    <row r="78" spans="1:11" ht="30.75" x14ac:dyDescent="0.45">
      <c r="A78" s="26">
        <v>43951</v>
      </c>
      <c r="B78" s="37" t="s">
        <v>46</v>
      </c>
      <c r="C78" s="16">
        <v>83.13</v>
      </c>
      <c r="D78" s="39" t="s">
        <v>207</v>
      </c>
      <c r="E78" s="18" t="s">
        <v>250</v>
      </c>
      <c r="F78" s="29" t="s">
        <v>44</v>
      </c>
      <c r="H78" s="6"/>
      <c r="J78" s="6"/>
      <c r="K78" s="6"/>
    </row>
    <row r="79" spans="1:11" ht="15.4" x14ac:dyDescent="0.45">
      <c r="A79" s="26">
        <v>43951</v>
      </c>
      <c r="B79" s="37" t="s">
        <v>24</v>
      </c>
      <c r="C79" s="16">
        <f>258.75+3986.15</f>
        <v>4244.8999999999996</v>
      </c>
      <c r="D79" s="39" t="s">
        <v>217</v>
      </c>
      <c r="E79" s="18" t="s">
        <v>250</v>
      </c>
      <c r="F79" s="29">
        <v>50297</v>
      </c>
      <c r="H79" s="6"/>
      <c r="J79" s="6"/>
      <c r="K79" s="6"/>
    </row>
    <row r="80" spans="1:11" ht="15.4" x14ac:dyDescent="0.45">
      <c r="A80" s="26">
        <v>43951</v>
      </c>
      <c r="B80" s="37" t="s">
        <v>47</v>
      </c>
      <c r="C80" s="16">
        <f>240+240+240+71.27+22</f>
        <v>813.27</v>
      </c>
      <c r="D80" s="39" t="s">
        <v>29</v>
      </c>
      <c r="E80" s="18" t="s">
        <v>242</v>
      </c>
      <c r="F80" s="29">
        <v>35003294</v>
      </c>
      <c r="H80" s="6"/>
      <c r="J80" s="6"/>
      <c r="K80" s="6"/>
    </row>
    <row r="81" spans="1:11" ht="15.4" x14ac:dyDescent="0.45">
      <c r="A81" s="26">
        <v>43951</v>
      </c>
      <c r="B81" s="37" t="s">
        <v>47</v>
      </c>
      <c r="C81" s="16">
        <f>450+440+385+165+96.25</f>
        <v>1536.25</v>
      </c>
      <c r="D81" s="39" t="s">
        <v>221</v>
      </c>
      <c r="E81" s="18" t="s">
        <v>241</v>
      </c>
      <c r="F81" s="29">
        <v>117959087</v>
      </c>
      <c r="H81" s="6"/>
      <c r="J81" s="6"/>
      <c r="K81" s="6"/>
    </row>
    <row r="82" spans="1:11" ht="15.4" x14ac:dyDescent="0.45">
      <c r="A82" s="26">
        <v>43951</v>
      </c>
      <c r="B82" s="37" t="s">
        <v>19</v>
      </c>
      <c r="C82" s="16">
        <v>15.76</v>
      </c>
      <c r="D82" s="39" t="s">
        <v>100</v>
      </c>
      <c r="E82" s="18" t="s">
        <v>241</v>
      </c>
      <c r="F82" s="29">
        <v>31540</v>
      </c>
      <c r="H82" s="6"/>
      <c r="J82" s="6"/>
      <c r="K82" s="6"/>
    </row>
    <row r="83" spans="1:11" ht="15.4" x14ac:dyDescent="0.45">
      <c r="A83" s="26">
        <v>43951</v>
      </c>
      <c r="B83" s="37" t="s">
        <v>73</v>
      </c>
      <c r="C83" s="16">
        <v>109.16</v>
      </c>
      <c r="D83" s="39" t="s">
        <v>224</v>
      </c>
      <c r="E83" s="18" t="s">
        <v>241</v>
      </c>
      <c r="F83" s="29">
        <v>79065332</v>
      </c>
      <c r="H83" s="6"/>
      <c r="J83" s="6"/>
      <c r="K83" s="6"/>
    </row>
    <row r="84" spans="1:11" ht="15.4" x14ac:dyDescent="0.45">
      <c r="A84" s="26">
        <v>43951</v>
      </c>
      <c r="B84" s="37" t="s">
        <v>73</v>
      </c>
      <c r="C84" s="16">
        <v>237.87</v>
      </c>
      <c r="D84" s="39" t="s">
        <v>230</v>
      </c>
      <c r="E84" s="18" t="s">
        <v>241</v>
      </c>
      <c r="F84" s="29">
        <v>79065315</v>
      </c>
      <c r="H84" s="6"/>
      <c r="J84" s="6"/>
      <c r="K84" s="6"/>
    </row>
    <row r="85" spans="1:11" ht="15.4" x14ac:dyDescent="0.45">
      <c r="A85" s="26">
        <v>43951</v>
      </c>
      <c r="B85" s="37" t="s">
        <v>74</v>
      </c>
      <c r="C85" s="16">
        <v>5157</v>
      </c>
      <c r="D85" s="39" t="s">
        <v>225</v>
      </c>
      <c r="E85" s="18" t="s">
        <v>241</v>
      </c>
      <c r="F85" s="29">
        <v>3676493</v>
      </c>
      <c r="H85" s="6"/>
      <c r="J85" s="6"/>
      <c r="K85" s="6"/>
    </row>
    <row r="86" spans="1:11" ht="15.4" x14ac:dyDescent="0.45">
      <c r="A86" s="26">
        <v>43951</v>
      </c>
      <c r="B86" s="37" t="s">
        <v>74</v>
      </c>
      <c r="C86" s="16">
        <v>123.44</v>
      </c>
      <c r="D86" s="39" t="s">
        <v>225</v>
      </c>
      <c r="E86" s="18" t="s">
        <v>241</v>
      </c>
      <c r="F86" s="29">
        <v>3677936</v>
      </c>
      <c r="H86" s="6"/>
      <c r="J86" s="6"/>
      <c r="K86" s="6"/>
    </row>
    <row r="87" spans="1:11" ht="15.4" x14ac:dyDescent="0.45">
      <c r="A87" s="26">
        <v>43958</v>
      </c>
      <c r="B87" s="37" t="s">
        <v>13</v>
      </c>
      <c r="C87" s="16">
        <v>554.1</v>
      </c>
      <c r="D87" s="40" t="s">
        <v>168</v>
      </c>
      <c r="E87" s="18" t="s">
        <v>249</v>
      </c>
      <c r="F87" s="29" t="s">
        <v>123</v>
      </c>
      <c r="H87" s="6"/>
      <c r="J87" s="6"/>
      <c r="K87" s="6"/>
    </row>
    <row r="88" spans="1:11" ht="15.4" x14ac:dyDescent="0.45">
      <c r="A88" s="26">
        <v>43958</v>
      </c>
      <c r="B88" s="37" t="s">
        <v>13</v>
      </c>
      <c r="C88" s="16">
        <v>143.63999999999999</v>
      </c>
      <c r="D88" s="40" t="s">
        <v>169</v>
      </c>
      <c r="E88" s="18" t="s">
        <v>249</v>
      </c>
      <c r="F88" s="29" t="s">
        <v>122</v>
      </c>
      <c r="H88" s="6"/>
      <c r="J88" s="6"/>
      <c r="K88" s="6"/>
    </row>
    <row r="89" spans="1:11" ht="15.4" x14ac:dyDescent="0.45">
      <c r="A89" s="26">
        <v>43958</v>
      </c>
      <c r="B89" s="37" t="s">
        <v>13</v>
      </c>
      <c r="C89" s="16">
        <v>1255.68</v>
      </c>
      <c r="D89" s="29" t="s">
        <v>127</v>
      </c>
      <c r="E89" s="18" t="s">
        <v>249</v>
      </c>
      <c r="F89" s="29" t="s">
        <v>129</v>
      </c>
      <c r="H89" s="6"/>
      <c r="J89" s="6"/>
      <c r="K89" s="6"/>
    </row>
    <row r="90" spans="1:11" ht="15.4" x14ac:dyDescent="0.45">
      <c r="A90" s="26">
        <v>43958</v>
      </c>
      <c r="B90" s="37" t="s">
        <v>13</v>
      </c>
      <c r="C90" s="16">
        <f>3422.16-61.11</f>
        <v>3361.0499999999997</v>
      </c>
      <c r="D90" s="29" t="s">
        <v>128</v>
      </c>
      <c r="E90" s="18" t="s">
        <v>249</v>
      </c>
      <c r="F90" s="29" t="s">
        <v>130</v>
      </c>
      <c r="H90" s="6"/>
      <c r="J90" s="6"/>
      <c r="K90" s="6"/>
    </row>
    <row r="91" spans="1:11" ht="15.4" x14ac:dyDescent="0.45">
      <c r="A91" s="26">
        <v>43958</v>
      </c>
      <c r="B91" s="37" t="s">
        <v>86</v>
      </c>
      <c r="C91" s="16">
        <v>4862.88</v>
      </c>
      <c r="D91" s="39" t="s">
        <v>220</v>
      </c>
      <c r="E91" s="18" t="s">
        <v>241</v>
      </c>
      <c r="F91" s="29">
        <v>3013400375</v>
      </c>
      <c r="H91" s="6"/>
      <c r="J91" s="6"/>
      <c r="K91" s="6"/>
    </row>
    <row r="92" spans="1:11" ht="15.4" x14ac:dyDescent="0.45">
      <c r="A92" s="26">
        <v>43958</v>
      </c>
      <c r="B92" s="37" t="s">
        <v>86</v>
      </c>
      <c r="C92" s="16">
        <v>2505.12</v>
      </c>
      <c r="D92" s="39" t="s">
        <v>220</v>
      </c>
      <c r="E92" s="18" t="s">
        <v>241</v>
      </c>
      <c r="F92" s="29">
        <v>3013400371</v>
      </c>
      <c r="H92" s="4"/>
      <c r="I92" s="4"/>
      <c r="J92" s="6"/>
      <c r="K92" s="6"/>
    </row>
    <row r="93" spans="1:11" ht="15.4" x14ac:dyDescent="0.45">
      <c r="A93" s="26">
        <v>43958</v>
      </c>
      <c r="B93" s="37" t="s">
        <v>73</v>
      </c>
      <c r="C93" s="16">
        <v>1106.96</v>
      </c>
      <c r="D93" s="39" t="s">
        <v>225</v>
      </c>
      <c r="E93" s="18" t="s">
        <v>241</v>
      </c>
      <c r="F93" s="29">
        <v>79074038</v>
      </c>
      <c r="H93" s="4"/>
      <c r="I93" s="4"/>
      <c r="J93" s="6"/>
      <c r="K93" s="6"/>
    </row>
    <row r="94" spans="1:11" ht="15.4" x14ac:dyDescent="0.45">
      <c r="A94" s="26">
        <v>43958</v>
      </c>
      <c r="B94" s="37" t="s">
        <v>73</v>
      </c>
      <c r="C94" s="16">
        <v>78.849999999999994</v>
      </c>
      <c r="D94" s="39" t="s">
        <v>225</v>
      </c>
      <c r="E94" s="18" t="s">
        <v>241</v>
      </c>
      <c r="F94" s="29">
        <v>79074042</v>
      </c>
      <c r="H94" s="4"/>
      <c r="I94" s="4"/>
      <c r="J94" s="6"/>
      <c r="K94" s="6"/>
    </row>
    <row r="95" spans="1:11" ht="15.4" x14ac:dyDescent="0.45">
      <c r="A95" s="26">
        <v>43958</v>
      </c>
      <c r="B95" s="37" t="s">
        <v>73</v>
      </c>
      <c r="C95" s="16">
        <v>140.66</v>
      </c>
      <c r="D95" s="39" t="s">
        <v>225</v>
      </c>
      <c r="E95" s="18" t="s">
        <v>241</v>
      </c>
      <c r="F95" s="29">
        <v>79074061</v>
      </c>
      <c r="H95" s="4"/>
      <c r="I95" s="4"/>
      <c r="J95" s="6"/>
      <c r="K95" s="6"/>
    </row>
    <row r="96" spans="1:11" ht="15.4" x14ac:dyDescent="0.45">
      <c r="A96" s="26">
        <v>43958</v>
      </c>
      <c r="B96" s="37" t="s">
        <v>73</v>
      </c>
      <c r="C96" s="16">
        <v>140.66</v>
      </c>
      <c r="D96" s="39" t="s">
        <v>225</v>
      </c>
      <c r="E96" s="18" t="s">
        <v>241</v>
      </c>
      <c r="F96" s="29">
        <v>79082751</v>
      </c>
      <c r="H96" s="4"/>
      <c r="I96" s="4"/>
      <c r="J96" s="6"/>
      <c r="K96" s="6"/>
    </row>
    <row r="97" spans="1:11" ht="15.4" x14ac:dyDescent="0.45">
      <c r="A97" s="26">
        <v>43958</v>
      </c>
      <c r="B97" s="37" t="s">
        <v>73</v>
      </c>
      <c r="C97" s="16">
        <v>1528.24</v>
      </c>
      <c r="D97" s="39" t="s">
        <v>225</v>
      </c>
      <c r="E97" s="18" t="s">
        <v>241</v>
      </c>
      <c r="F97" s="29">
        <v>79093611</v>
      </c>
      <c r="H97" s="4"/>
      <c r="I97" s="4"/>
      <c r="J97" s="6"/>
      <c r="K97" s="6"/>
    </row>
    <row r="98" spans="1:11" ht="15.4" x14ac:dyDescent="0.45">
      <c r="A98" s="26">
        <v>43958</v>
      </c>
      <c r="B98" s="37" t="s">
        <v>73</v>
      </c>
      <c r="C98" s="16">
        <v>1406.6</v>
      </c>
      <c r="D98" s="39" t="s">
        <v>225</v>
      </c>
      <c r="E98" s="18" t="s">
        <v>241</v>
      </c>
      <c r="F98" s="29">
        <v>79100879</v>
      </c>
      <c r="H98" s="4"/>
      <c r="I98" s="4"/>
      <c r="J98" s="6"/>
      <c r="K98" s="6"/>
    </row>
    <row r="99" spans="1:11" ht="15.4" x14ac:dyDescent="0.45">
      <c r="A99" s="26">
        <v>43958</v>
      </c>
      <c r="B99" s="37" t="s">
        <v>74</v>
      </c>
      <c r="C99" s="16">
        <v>2269.08</v>
      </c>
      <c r="D99" s="39" t="s">
        <v>225</v>
      </c>
      <c r="E99" s="18" t="s">
        <v>241</v>
      </c>
      <c r="F99" s="29">
        <v>3679756</v>
      </c>
      <c r="H99" s="4"/>
      <c r="I99" s="4"/>
      <c r="J99" s="6"/>
      <c r="K99" s="6"/>
    </row>
    <row r="100" spans="1:11" ht="15.4" x14ac:dyDescent="0.45">
      <c r="A100" s="26">
        <v>43959</v>
      </c>
      <c r="B100" s="37" t="s">
        <v>138</v>
      </c>
      <c r="C100" s="16">
        <v>4590</v>
      </c>
      <c r="D100" s="41" t="s">
        <v>238</v>
      </c>
      <c r="E100" s="18" t="s">
        <v>259</v>
      </c>
      <c r="F100" s="29">
        <v>71</v>
      </c>
      <c r="H100" s="4"/>
      <c r="I100" s="4"/>
      <c r="J100" s="6"/>
      <c r="K100" s="6"/>
    </row>
    <row r="101" spans="1:11" ht="15.4" x14ac:dyDescent="0.45">
      <c r="A101" s="26">
        <v>43965</v>
      </c>
      <c r="B101" s="37" t="s">
        <v>51</v>
      </c>
      <c r="C101" s="16">
        <v>9600</v>
      </c>
      <c r="D101" s="39" t="s">
        <v>206</v>
      </c>
      <c r="E101" s="18" t="s">
        <v>253</v>
      </c>
      <c r="F101" s="29">
        <v>1100726499</v>
      </c>
      <c r="H101" s="4"/>
      <c r="I101" s="4"/>
      <c r="J101" s="6"/>
      <c r="K101" s="6"/>
    </row>
    <row r="102" spans="1:11" ht="15.4" x14ac:dyDescent="0.45">
      <c r="A102" s="26">
        <v>43965</v>
      </c>
      <c r="B102" s="37" t="s">
        <v>111</v>
      </c>
      <c r="C102" s="16">
        <f>826.67+45</f>
        <v>871.67</v>
      </c>
      <c r="D102" s="39" t="s">
        <v>104</v>
      </c>
      <c r="E102" s="18" t="s">
        <v>241</v>
      </c>
      <c r="F102" s="29">
        <v>19613</v>
      </c>
      <c r="H102" s="4"/>
      <c r="I102" s="4"/>
      <c r="J102" s="6"/>
      <c r="K102" s="6"/>
    </row>
    <row r="103" spans="1:11" ht="15.4" x14ac:dyDescent="0.45">
      <c r="A103" s="26">
        <v>43965</v>
      </c>
      <c r="B103" s="37" t="s">
        <v>73</v>
      </c>
      <c r="C103" s="16">
        <v>2531.88</v>
      </c>
      <c r="D103" s="39" t="s">
        <v>225</v>
      </c>
      <c r="E103" s="18" t="s">
        <v>241</v>
      </c>
      <c r="F103" s="29">
        <v>79109868</v>
      </c>
      <c r="H103" s="4"/>
      <c r="I103" s="4"/>
      <c r="J103" s="6"/>
      <c r="K103" s="6"/>
    </row>
    <row r="104" spans="1:11" ht="15.4" x14ac:dyDescent="0.45">
      <c r="A104" s="26">
        <v>43965</v>
      </c>
      <c r="B104" s="37" t="s">
        <v>74</v>
      </c>
      <c r="C104" s="16">
        <v>2062.8000000000002</v>
      </c>
      <c r="D104" s="39" t="s">
        <v>225</v>
      </c>
      <c r="E104" s="18" t="s">
        <v>241</v>
      </c>
      <c r="F104" s="29">
        <v>3689864</v>
      </c>
      <c r="H104" s="4"/>
      <c r="I104" s="4"/>
      <c r="J104" s="6"/>
      <c r="K104" s="6"/>
    </row>
    <row r="105" spans="1:11" ht="15.4" x14ac:dyDescent="0.45">
      <c r="A105" s="26">
        <v>43965</v>
      </c>
      <c r="B105" s="37" t="s">
        <v>74</v>
      </c>
      <c r="C105" s="16">
        <v>2269.08</v>
      </c>
      <c r="D105" s="39" t="s">
        <v>225</v>
      </c>
      <c r="E105" s="18" t="s">
        <v>241</v>
      </c>
      <c r="F105" s="29">
        <v>3689866</v>
      </c>
      <c r="H105" s="4"/>
      <c r="I105" s="4"/>
      <c r="J105" s="6"/>
      <c r="K105" s="6"/>
    </row>
    <row r="106" spans="1:11" ht="15.4" x14ac:dyDescent="0.45">
      <c r="A106" s="26">
        <v>43965</v>
      </c>
      <c r="B106" s="37" t="s">
        <v>74</v>
      </c>
      <c r="C106" s="16">
        <v>2269.08</v>
      </c>
      <c r="D106" s="39" t="s">
        <v>225</v>
      </c>
      <c r="E106" s="18" t="s">
        <v>241</v>
      </c>
      <c r="F106" s="29">
        <v>3693017</v>
      </c>
      <c r="H106" s="4"/>
      <c r="I106" s="4"/>
      <c r="J106" s="6"/>
      <c r="K106" s="6"/>
    </row>
    <row r="107" spans="1:11" ht="15.4" x14ac:dyDescent="0.45">
      <c r="A107" s="26">
        <v>43972</v>
      </c>
      <c r="B107" s="37" t="s">
        <v>77</v>
      </c>
      <c r="C107" s="16">
        <v>114.7</v>
      </c>
      <c r="D107" s="39" t="s">
        <v>176</v>
      </c>
      <c r="E107" s="18" t="s">
        <v>241</v>
      </c>
      <c r="F107" s="29" t="s">
        <v>79</v>
      </c>
      <c r="H107" s="4"/>
      <c r="I107" s="4"/>
      <c r="J107" s="6"/>
      <c r="K107" s="6"/>
    </row>
    <row r="108" spans="1:11" ht="15.4" x14ac:dyDescent="0.45">
      <c r="A108" s="26">
        <v>43972</v>
      </c>
      <c r="B108" s="37" t="s">
        <v>64</v>
      </c>
      <c r="C108" s="16">
        <v>4660</v>
      </c>
      <c r="D108" s="39" t="s">
        <v>178</v>
      </c>
      <c r="E108" s="18" t="s">
        <v>253</v>
      </c>
      <c r="F108" s="29" t="s">
        <v>53</v>
      </c>
      <c r="H108" s="4"/>
      <c r="I108" s="4"/>
      <c r="J108" s="6"/>
      <c r="K108" s="6"/>
    </row>
    <row r="109" spans="1:11" ht="15.4" x14ac:dyDescent="0.45">
      <c r="A109" s="26">
        <v>43972</v>
      </c>
      <c r="B109" s="37" t="s">
        <v>64</v>
      </c>
      <c r="C109" s="16">
        <f>2120+2740+3980+800+1600+5480</f>
        <v>16720</v>
      </c>
      <c r="D109" s="39" t="s">
        <v>180</v>
      </c>
      <c r="E109" s="18" t="s">
        <v>253</v>
      </c>
      <c r="F109" s="29" t="s">
        <v>55</v>
      </c>
      <c r="H109" s="4"/>
      <c r="I109" s="4"/>
      <c r="J109" s="6"/>
      <c r="K109" s="6"/>
    </row>
    <row r="110" spans="1:11" ht="15.4" x14ac:dyDescent="0.45">
      <c r="A110" s="26">
        <v>43972</v>
      </c>
      <c r="B110" s="37" t="s">
        <v>64</v>
      </c>
      <c r="C110" s="16">
        <v>1927.5</v>
      </c>
      <c r="D110" s="39" t="s">
        <v>181</v>
      </c>
      <c r="E110" s="18" t="s">
        <v>253</v>
      </c>
      <c r="F110" s="29" t="s">
        <v>56</v>
      </c>
      <c r="H110" s="4"/>
      <c r="I110" s="4"/>
      <c r="J110" s="6"/>
      <c r="K110" s="6"/>
    </row>
    <row r="111" spans="1:11" ht="15.4" x14ac:dyDescent="0.45">
      <c r="A111" s="26">
        <v>43972</v>
      </c>
      <c r="B111" s="37" t="s">
        <v>64</v>
      </c>
      <c r="C111" s="16">
        <v>1150</v>
      </c>
      <c r="D111" s="39" t="s">
        <v>182</v>
      </c>
      <c r="E111" s="18" t="s">
        <v>253</v>
      </c>
      <c r="F111" s="29" t="s">
        <v>57</v>
      </c>
      <c r="H111" s="4"/>
      <c r="I111" s="4"/>
      <c r="J111" s="6"/>
      <c r="K111" s="6"/>
    </row>
    <row r="112" spans="1:11" ht="15.4" x14ac:dyDescent="0.45">
      <c r="A112" s="26">
        <v>43972</v>
      </c>
      <c r="B112" s="37" t="s">
        <v>121</v>
      </c>
      <c r="C112" s="16">
        <f>334.8+1190.4+111.6</f>
        <v>1636.8</v>
      </c>
      <c r="D112" s="39" t="s">
        <v>195</v>
      </c>
      <c r="E112" s="18" t="s">
        <v>249</v>
      </c>
      <c r="F112" s="29" t="s">
        <v>193</v>
      </c>
      <c r="H112" s="4"/>
      <c r="I112" s="4"/>
      <c r="J112" s="6"/>
      <c r="K112" s="6"/>
    </row>
    <row r="113" spans="1:11" ht="15.4" x14ac:dyDescent="0.45">
      <c r="A113" s="26">
        <v>43972</v>
      </c>
      <c r="B113" s="37" t="s">
        <v>51</v>
      </c>
      <c r="C113" s="16">
        <v>3020</v>
      </c>
      <c r="D113" s="39" t="s">
        <v>205</v>
      </c>
      <c r="E113" s="18" t="s">
        <v>253</v>
      </c>
      <c r="F113" s="29">
        <v>1100720979</v>
      </c>
      <c r="H113" s="4"/>
      <c r="I113" s="4"/>
      <c r="J113" s="6"/>
      <c r="K113" s="6"/>
    </row>
    <row r="114" spans="1:11" ht="15.4" x14ac:dyDescent="0.45">
      <c r="A114" s="26">
        <v>43972</v>
      </c>
      <c r="B114" s="37" t="s">
        <v>86</v>
      </c>
      <c r="C114" s="16">
        <v>1669.64</v>
      </c>
      <c r="D114" s="39" t="s">
        <v>220</v>
      </c>
      <c r="E114" s="18" t="s">
        <v>241</v>
      </c>
      <c r="F114" s="29">
        <v>3013400378</v>
      </c>
      <c r="H114" s="4"/>
      <c r="I114" s="4"/>
      <c r="J114" s="6"/>
      <c r="K114" s="6"/>
    </row>
    <row r="115" spans="1:11" ht="15.4" x14ac:dyDescent="0.45">
      <c r="A115" s="26">
        <v>43972</v>
      </c>
      <c r="B115" s="37" t="s">
        <v>86</v>
      </c>
      <c r="C115" s="16">
        <v>205.52</v>
      </c>
      <c r="D115" s="39" t="s">
        <v>220</v>
      </c>
      <c r="E115" s="18" t="s">
        <v>241</v>
      </c>
      <c r="F115" s="29">
        <v>3013400379</v>
      </c>
      <c r="H115" s="4"/>
      <c r="I115" s="4"/>
      <c r="J115" s="6"/>
      <c r="K115" s="6"/>
    </row>
    <row r="116" spans="1:11" ht="15.4" x14ac:dyDescent="0.45">
      <c r="A116" s="26">
        <v>43972</v>
      </c>
      <c r="B116" s="37" t="s">
        <v>86</v>
      </c>
      <c r="C116" s="16">
        <v>1893.92</v>
      </c>
      <c r="D116" s="39" t="s">
        <v>220</v>
      </c>
      <c r="E116" s="18" t="s">
        <v>241</v>
      </c>
      <c r="F116" s="29">
        <v>3013400381</v>
      </c>
      <c r="H116" s="4"/>
      <c r="I116" s="4"/>
      <c r="J116" s="6"/>
      <c r="K116" s="6"/>
    </row>
    <row r="117" spans="1:11" ht="15.4" x14ac:dyDescent="0.45">
      <c r="A117" s="26">
        <v>43972</v>
      </c>
      <c r="B117" s="37" t="s">
        <v>73</v>
      </c>
      <c r="C117" s="16">
        <v>156.9</v>
      </c>
      <c r="D117" s="39" t="s">
        <v>224</v>
      </c>
      <c r="E117" s="18" t="s">
        <v>241</v>
      </c>
      <c r="F117" s="29">
        <v>79132331</v>
      </c>
      <c r="H117" s="6"/>
      <c r="J117" s="6"/>
      <c r="K117" s="6"/>
    </row>
    <row r="118" spans="1:11" ht="15.4" x14ac:dyDescent="0.45">
      <c r="A118" s="26">
        <v>43972</v>
      </c>
      <c r="B118" s="37" t="s">
        <v>73</v>
      </c>
      <c r="C118" s="16">
        <v>547.20000000000005</v>
      </c>
      <c r="D118" s="39" t="s">
        <v>224</v>
      </c>
      <c r="E118" s="18" t="s">
        <v>241</v>
      </c>
      <c r="F118" s="29">
        <v>79139460</v>
      </c>
      <c r="H118" s="6"/>
      <c r="J118" s="6"/>
      <c r="K118" s="6"/>
    </row>
    <row r="119" spans="1:11" ht="15.4" x14ac:dyDescent="0.45">
      <c r="A119" s="26">
        <v>43972</v>
      </c>
      <c r="B119" s="37" t="s">
        <v>74</v>
      </c>
      <c r="C119" s="16">
        <v>77.599999999999994</v>
      </c>
      <c r="D119" s="39" t="s">
        <v>225</v>
      </c>
      <c r="E119" s="18" t="s">
        <v>241</v>
      </c>
      <c r="F119" s="29">
        <v>3696347</v>
      </c>
      <c r="H119" s="6"/>
      <c r="J119" s="6"/>
      <c r="K119" s="6"/>
    </row>
    <row r="120" spans="1:11" ht="15.4" x14ac:dyDescent="0.45">
      <c r="A120" s="26">
        <v>43979</v>
      </c>
      <c r="B120" s="37" t="s">
        <v>126</v>
      </c>
      <c r="C120" s="16">
        <v>638.4</v>
      </c>
      <c r="D120" s="39" t="s">
        <v>163</v>
      </c>
      <c r="E120" s="18" t="s">
        <v>249</v>
      </c>
      <c r="F120" s="29" t="s">
        <v>133</v>
      </c>
      <c r="H120" s="6"/>
      <c r="J120" s="6"/>
      <c r="K120" s="6"/>
    </row>
    <row r="121" spans="1:11" ht="15.4" x14ac:dyDescent="0.45">
      <c r="A121" s="26">
        <v>43979</v>
      </c>
      <c r="B121" s="37" t="s">
        <v>126</v>
      </c>
      <c r="C121" s="16">
        <v>3617.6</v>
      </c>
      <c r="D121" s="39" t="s">
        <v>163</v>
      </c>
      <c r="E121" s="18" t="s">
        <v>249</v>
      </c>
      <c r="F121" s="29" t="s">
        <v>134</v>
      </c>
      <c r="H121" s="6"/>
      <c r="J121" s="6"/>
      <c r="K121" s="6"/>
    </row>
    <row r="122" spans="1:11" ht="15.4" x14ac:dyDescent="0.45">
      <c r="A122" s="26">
        <v>43979</v>
      </c>
      <c r="B122" s="37" t="s">
        <v>126</v>
      </c>
      <c r="C122" s="16">
        <v>1500</v>
      </c>
      <c r="D122" s="39" t="s">
        <v>163</v>
      </c>
      <c r="E122" s="18" t="s">
        <v>249</v>
      </c>
      <c r="F122" s="29">
        <v>83057</v>
      </c>
      <c r="H122" s="6"/>
      <c r="J122" s="6"/>
      <c r="K122" s="6"/>
    </row>
    <row r="123" spans="1:11" ht="15.4" x14ac:dyDescent="0.45">
      <c r="A123" s="26">
        <v>43979</v>
      </c>
      <c r="B123" s="37" t="s">
        <v>13</v>
      </c>
      <c r="C123" s="16">
        <v>97.41</v>
      </c>
      <c r="D123" s="39" t="s">
        <v>166</v>
      </c>
      <c r="E123" s="18" t="s">
        <v>247</v>
      </c>
      <c r="F123" s="29" t="s">
        <v>113</v>
      </c>
      <c r="H123" s="6"/>
      <c r="J123" s="6"/>
      <c r="K123" s="6"/>
    </row>
    <row r="124" spans="1:11" ht="15.4" x14ac:dyDescent="0.45">
      <c r="A124" s="26">
        <v>43979</v>
      </c>
      <c r="B124" s="37" t="s">
        <v>13</v>
      </c>
      <c r="C124" s="16">
        <v>117.82</v>
      </c>
      <c r="D124" s="39" t="s">
        <v>167</v>
      </c>
      <c r="E124" s="18" t="s">
        <v>247</v>
      </c>
      <c r="F124" s="29" t="s">
        <v>114</v>
      </c>
      <c r="H124" s="6"/>
      <c r="J124" s="6"/>
      <c r="K124" s="6"/>
    </row>
    <row r="125" spans="1:11" ht="15.4" x14ac:dyDescent="0.45">
      <c r="A125" s="26">
        <v>43979</v>
      </c>
      <c r="B125" s="37" t="s">
        <v>13</v>
      </c>
      <c r="C125" s="16">
        <v>934.7</v>
      </c>
      <c r="D125" s="39" t="s">
        <v>166</v>
      </c>
      <c r="E125" s="18" t="s">
        <v>247</v>
      </c>
      <c r="F125" s="29" t="s">
        <v>115</v>
      </c>
      <c r="H125" s="4"/>
      <c r="I125" s="4"/>
      <c r="J125" s="6"/>
      <c r="K125" s="6"/>
    </row>
    <row r="126" spans="1:11" ht="15.4" x14ac:dyDescent="0.45">
      <c r="A126" s="26">
        <v>43979</v>
      </c>
      <c r="B126" s="37" t="s">
        <v>13</v>
      </c>
      <c r="C126" s="16">
        <v>441.3</v>
      </c>
      <c r="D126" s="39" t="s">
        <v>167</v>
      </c>
      <c r="E126" s="18" t="s">
        <v>247</v>
      </c>
      <c r="F126" s="29" t="s">
        <v>116</v>
      </c>
      <c r="H126" s="4"/>
      <c r="I126" s="4"/>
      <c r="J126" s="6"/>
      <c r="K126" s="6"/>
    </row>
    <row r="127" spans="1:11" ht="15.4" x14ac:dyDescent="0.45">
      <c r="A127" s="26">
        <v>43979</v>
      </c>
      <c r="B127" s="37" t="s">
        <v>13</v>
      </c>
      <c r="C127" s="16">
        <v>44.13</v>
      </c>
      <c r="D127" s="39" t="s">
        <v>167</v>
      </c>
      <c r="E127" s="18" t="s">
        <v>247</v>
      </c>
      <c r="F127" s="29" t="s">
        <v>117</v>
      </c>
      <c r="H127" s="4"/>
      <c r="I127" s="4"/>
      <c r="J127" s="6"/>
      <c r="K127" s="6"/>
    </row>
    <row r="128" spans="1:11" ht="15.4" x14ac:dyDescent="0.45">
      <c r="A128" s="26">
        <v>43979</v>
      </c>
      <c r="B128" s="37" t="s">
        <v>13</v>
      </c>
      <c r="C128" s="16">
        <v>45.24</v>
      </c>
      <c r="D128" s="39" t="s">
        <v>29</v>
      </c>
      <c r="E128" s="18" t="s">
        <v>249</v>
      </c>
      <c r="F128" s="29" t="s">
        <v>135</v>
      </c>
      <c r="H128" s="4"/>
      <c r="I128" s="4"/>
      <c r="J128" s="6"/>
      <c r="K128" s="6"/>
    </row>
    <row r="129" spans="1:11" ht="15.4" x14ac:dyDescent="0.45">
      <c r="A129" s="26">
        <v>43979</v>
      </c>
      <c r="B129" s="37" t="s">
        <v>13</v>
      </c>
      <c r="C129" s="16">
        <v>135.6</v>
      </c>
      <c r="D129" s="39" t="s">
        <v>29</v>
      </c>
      <c r="E129" s="18" t="s">
        <v>249</v>
      </c>
      <c r="F129" s="29" t="s">
        <v>136</v>
      </c>
      <c r="H129" s="4"/>
      <c r="I129" s="4"/>
      <c r="J129" s="6"/>
      <c r="K129" s="6"/>
    </row>
    <row r="130" spans="1:11" ht="15.4" x14ac:dyDescent="0.45">
      <c r="A130" s="26">
        <v>43979</v>
      </c>
      <c r="B130" s="37" t="s">
        <v>13</v>
      </c>
      <c r="C130" s="16">
        <v>219.6</v>
      </c>
      <c r="D130" s="39" t="s">
        <v>29</v>
      </c>
      <c r="E130" s="18" t="s">
        <v>249</v>
      </c>
      <c r="F130" s="29" t="s">
        <v>137</v>
      </c>
      <c r="H130" s="4"/>
      <c r="I130" s="4"/>
      <c r="J130" s="6"/>
      <c r="K130" s="6"/>
    </row>
    <row r="131" spans="1:11" ht="15.4" x14ac:dyDescent="0.45">
      <c r="A131" s="26">
        <v>43979</v>
      </c>
      <c r="B131" s="37" t="s">
        <v>13</v>
      </c>
      <c r="C131" s="16">
        <v>629.85</v>
      </c>
      <c r="D131" s="29" t="s">
        <v>25</v>
      </c>
      <c r="E131" s="18" t="s">
        <v>250</v>
      </c>
      <c r="F131" s="29" t="s">
        <v>34</v>
      </c>
      <c r="H131" s="4"/>
      <c r="I131" s="4"/>
      <c r="J131" s="6"/>
      <c r="K131" s="6"/>
    </row>
    <row r="132" spans="1:11" ht="15.4" x14ac:dyDescent="0.45">
      <c r="A132" s="26">
        <v>43979</v>
      </c>
      <c r="B132" s="37" t="s">
        <v>13</v>
      </c>
      <c r="C132" s="16">
        <v>91.94</v>
      </c>
      <c r="D132" s="39" t="s">
        <v>164</v>
      </c>
      <c r="E132" s="18" t="s">
        <v>250</v>
      </c>
      <c r="F132" s="29" t="s">
        <v>35</v>
      </c>
      <c r="H132" s="4"/>
      <c r="I132" s="4"/>
      <c r="J132" s="6"/>
      <c r="K132" s="6"/>
    </row>
    <row r="133" spans="1:11" ht="15.4" x14ac:dyDescent="0.45">
      <c r="A133" s="26">
        <v>43979</v>
      </c>
      <c r="B133" s="37" t="s">
        <v>13</v>
      </c>
      <c r="C133" s="16">
        <v>33.979999999999997</v>
      </c>
      <c r="D133" s="39" t="s">
        <v>165</v>
      </c>
      <c r="E133" s="18" t="s">
        <v>250</v>
      </c>
      <c r="F133" s="29" t="s">
        <v>36</v>
      </c>
      <c r="H133" s="4"/>
      <c r="I133" s="4"/>
      <c r="J133" s="6"/>
      <c r="K133" s="6"/>
    </row>
    <row r="134" spans="1:11" ht="15.4" x14ac:dyDescent="0.45">
      <c r="A134" s="26">
        <v>43979</v>
      </c>
      <c r="B134" s="37" t="s">
        <v>13</v>
      </c>
      <c r="C134" s="16">
        <v>34.5</v>
      </c>
      <c r="D134" s="29" t="s">
        <v>26</v>
      </c>
      <c r="E134" s="18" t="s">
        <v>250</v>
      </c>
      <c r="F134" s="29" t="s">
        <v>37</v>
      </c>
      <c r="H134" s="4"/>
      <c r="I134" s="4"/>
      <c r="J134" s="6"/>
      <c r="K134" s="6"/>
    </row>
    <row r="135" spans="1:11" ht="15.4" x14ac:dyDescent="0.45">
      <c r="A135" s="26">
        <v>43979</v>
      </c>
      <c r="B135" s="37" t="s">
        <v>13</v>
      </c>
      <c r="C135" s="16">
        <v>599</v>
      </c>
      <c r="D135" s="29" t="s">
        <v>101</v>
      </c>
      <c r="E135" s="18" t="s">
        <v>241</v>
      </c>
      <c r="F135" s="29" t="s">
        <v>95</v>
      </c>
      <c r="H135" s="4"/>
      <c r="I135" s="4"/>
      <c r="J135" s="6"/>
      <c r="K135" s="6"/>
    </row>
    <row r="136" spans="1:11" ht="15.4" x14ac:dyDescent="0.45">
      <c r="A136" s="26">
        <v>43979</v>
      </c>
      <c r="B136" s="37" t="s">
        <v>13</v>
      </c>
      <c r="C136" s="16">
        <v>120</v>
      </c>
      <c r="D136" s="29" t="s">
        <v>103</v>
      </c>
      <c r="E136" s="18" t="s">
        <v>241</v>
      </c>
      <c r="F136" s="29" t="s">
        <v>96</v>
      </c>
      <c r="H136" s="4"/>
      <c r="I136" s="4"/>
      <c r="J136" s="6"/>
      <c r="K136" s="6"/>
    </row>
    <row r="137" spans="1:11" ht="15.4" x14ac:dyDescent="0.45">
      <c r="A137" s="26">
        <v>43979</v>
      </c>
      <c r="B137" s="37" t="s">
        <v>13</v>
      </c>
      <c r="C137" s="16">
        <v>58.65</v>
      </c>
      <c r="D137" s="29" t="s">
        <v>103</v>
      </c>
      <c r="E137" s="18" t="s">
        <v>241</v>
      </c>
      <c r="F137" s="29" t="s">
        <v>97</v>
      </c>
      <c r="H137" s="4"/>
      <c r="I137" s="4"/>
      <c r="J137" s="6"/>
      <c r="K137" s="6"/>
    </row>
    <row r="138" spans="1:11" ht="15.4" x14ac:dyDescent="0.45">
      <c r="A138" s="26">
        <v>43979</v>
      </c>
      <c r="B138" s="37" t="s">
        <v>20</v>
      </c>
      <c r="C138" s="16">
        <v>697.31</v>
      </c>
      <c r="D138" s="29" t="s">
        <v>28</v>
      </c>
      <c r="E138" s="18" t="s">
        <v>250</v>
      </c>
      <c r="F138" s="29">
        <v>125158</v>
      </c>
      <c r="H138" s="4"/>
      <c r="I138" s="4"/>
      <c r="J138" s="6"/>
      <c r="K138" s="6"/>
    </row>
    <row r="139" spans="1:11" ht="15.4" x14ac:dyDescent="0.45">
      <c r="A139" s="26">
        <v>43979</v>
      </c>
      <c r="B139" s="37" t="s">
        <v>11</v>
      </c>
      <c r="C139" s="16">
        <v>39.409999999999997</v>
      </c>
      <c r="D139" s="39" t="s">
        <v>172</v>
      </c>
      <c r="E139" s="18" t="s">
        <v>250</v>
      </c>
      <c r="F139" s="29" t="s">
        <v>31</v>
      </c>
      <c r="H139" s="4"/>
      <c r="I139" s="4"/>
      <c r="J139" s="6"/>
      <c r="K139" s="6"/>
    </row>
    <row r="140" spans="1:11" ht="15.4" x14ac:dyDescent="0.45">
      <c r="A140" s="26">
        <v>43979</v>
      </c>
      <c r="B140" s="37" t="s">
        <v>11</v>
      </c>
      <c r="C140" s="16">
        <v>200.7</v>
      </c>
      <c r="D140" s="39" t="s">
        <v>172</v>
      </c>
      <c r="E140" s="18" t="s">
        <v>250</v>
      </c>
      <c r="F140" s="29">
        <v>549224</v>
      </c>
      <c r="H140" s="4"/>
      <c r="I140" s="4"/>
      <c r="J140" s="6"/>
      <c r="K140" s="6"/>
    </row>
    <row r="141" spans="1:11" ht="15.4" x14ac:dyDescent="0.45">
      <c r="A141" s="26">
        <v>43979</v>
      </c>
      <c r="B141" s="37" t="s">
        <v>11</v>
      </c>
      <c r="C141" s="16">
        <v>164.74</v>
      </c>
      <c r="D141" s="39" t="s">
        <v>172</v>
      </c>
      <c r="E141" s="18" t="s">
        <v>250</v>
      </c>
      <c r="F141" s="29" t="s">
        <v>39</v>
      </c>
      <c r="H141" s="4"/>
      <c r="I141" s="4"/>
      <c r="J141" s="6"/>
      <c r="K141" s="6"/>
    </row>
    <row r="142" spans="1:11" ht="15.4" x14ac:dyDescent="0.45">
      <c r="A142" s="26">
        <v>43979</v>
      </c>
      <c r="B142" s="37" t="s">
        <v>85</v>
      </c>
      <c r="C142" s="16">
        <v>10705</v>
      </c>
      <c r="D142" s="39" t="s">
        <v>84</v>
      </c>
      <c r="E142" s="18" t="s">
        <v>241</v>
      </c>
      <c r="F142" s="29">
        <v>1648</v>
      </c>
      <c r="H142" s="4"/>
      <c r="I142" s="4"/>
      <c r="J142" s="6"/>
      <c r="K142" s="6"/>
    </row>
    <row r="143" spans="1:11" ht="15.4" x14ac:dyDescent="0.45">
      <c r="A143" s="26">
        <v>43979</v>
      </c>
      <c r="B143" s="37" t="s">
        <v>85</v>
      </c>
      <c r="C143" s="16">
        <v>4961</v>
      </c>
      <c r="D143" s="39" t="s">
        <v>84</v>
      </c>
      <c r="E143" s="18" t="s">
        <v>241</v>
      </c>
      <c r="F143" s="29">
        <v>1760</v>
      </c>
      <c r="H143" s="4"/>
      <c r="I143" s="4"/>
      <c r="J143" s="6"/>
      <c r="K143" s="6"/>
    </row>
    <row r="144" spans="1:11" ht="15.4" x14ac:dyDescent="0.45">
      <c r="A144" s="26">
        <v>43979</v>
      </c>
      <c r="B144" s="37" t="s">
        <v>83</v>
      </c>
      <c r="C144" s="16">
        <v>35990.1</v>
      </c>
      <c r="D144" s="39" t="s">
        <v>190</v>
      </c>
      <c r="E144" s="18" t="s">
        <v>241</v>
      </c>
      <c r="F144" s="29">
        <v>10392053027</v>
      </c>
      <c r="H144" s="4"/>
      <c r="I144" s="4"/>
      <c r="J144" s="6"/>
      <c r="K144" s="6"/>
    </row>
    <row r="145" spans="1:11" ht="15.4" x14ac:dyDescent="0.45">
      <c r="A145" s="26">
        <v>43979</v>
      </c>
      <c r="B145" s="37" t="s">
        <v>124</v>
      </c>
      <c r="C145" s="16">
        <v>187.4</v>
      </c>
      <c r="D145" s="39" t="s">
        <v>100</v>
      </c>
      <c r="E145" s="18" t="s">
        <v>249</v>
      </c>
      <c r="F145" s="29" t="s">
        <v>131</v>
      </c>
      <c r="H145" s="4"/>
      <c r="I145" s="4"/>
      <c r="J145" s="6"/>
      <c r="K145" s="6"/>
    </row>
    <row r="146" spans="1:11" ht="15.4" x14ac:dyDescent="0.45">
      <c r="A146" s="26">
        <v>43979</v>
      </c>
      <c r="B146" s="37" t="s">
        <v>112</v>
      </c>
      <c r="C146" s="16">
        <v>199.96</v>
      </c>
      <c r="D146" s="39" t="s">
        <v>191</v>
      </c>
      <c r="E146" s="18" t="s">
        <v>241</v>
      </c>
      <c r="F146" s="29">
        <v>100012493</v>
      </c>
      <c r="H146" s="4"/>
      <c r="I146" s="4"/>
      <c r="J146" s="6"/>
      <c r="K146" s="6"/>
    </row>
    <row r="147" spans="1:11" ht="15.4" x14ac:dyDescent="0.45">
      <c r="A147" s="26">
        <v>43979</v>
      </c>
      <c r="B147" s="37" t="s">
        <v>255</v>
      </c>
      <c r="C147" s="16">
        <v>3805</v>
      </c>
      <c r="D147" s="39" t="s">
        <v>29</v>
      </c>
      <c r="E147" s="18" t="s">
        <v>250</v>
      </c>
      <c r="F147" s="29">
        <v>33719</v>
      </c>
      <c r="H147" s="4"/>
      <c r="I147" s="4"/>
      <c r="J147" s="6"/>
      <c r="K147" s="6"/>
    </row>
    <row r="148" spans="1:11" ht="30.75" x14ac:dyDescent="0.45">
      <c r="A148" s="26">
        <v>43979</v>
      </c>
      <c r="B148" s="37" t="s">
        <v>21</v>
      </c>
      <c r="C148" s="16">
        <f>238.9+54.4+3.57</f>
        <v>296.87</v>
      </c>
      <c r="D148" s="39" t="s">
        <v>194</v>
      </c>
      <c r="E148" s="18" t="s">
        <v>250</v>
      </c>
      <c r="F148" s="29" t="s">
        <v>40</v>
      </c>
      <c r="H148" s="4"/>
      <c r="I148" s="4"/>
      <c r="J148" s="6"/>
      <c r="K148" s="6"/>
    </row>
    <row r="149" spans="1:11" ht="15.4" x14ac:dyDescent="0.45">
      <c r="A149" s="26">
        <v>43979</v>
      </c>
      <c r="B149" s="37" t="s">
        <v>15</v>
      </c>
      <c r="C149" s="16">
        <v>1632</v>
      </c>
      <c r="D149" s="39" t="s">
        <v>197</v>
      </c>
      <c r="E149" s="18" t="s">
        <v>250</v>
      </c>
      <c r="F149" s="29">
        <v>84154692</v>
      </c>
      <c r="H149" s="4"/>
      <c r="I149" s="4"/>
      <c r="J149" s="6"/>
      <c r="K149" s="6"/>
    </row>
    <row r="150" spans="1:11" ht="15.4" x14ac:dyDescent="0.45">
      <c r="A150" s="26">
        <v>43979</v>
      </c>
      <c r="B150" s="37" t="s">
        <v>15</v>
      </c>
      <c r="C150" s="16">
        <v>1528</v>
      </c>
      <c r="D150" s="39" t="s">
        <v>197</v>
      </c>
      <c r="E150" s="18" t="s">
        <v>250</v>
      </c>
      <c r="F150" s="29">
        <v>84473204</v>
      </c>
      <c r="H150" s="4"/>
      <c r="I150" s="4"/>
      <c r="J150" s="6"/>
      <c r="K150" s="6"/>
    </row>
    <row r="151" spans="1:11" ht="15.4" x14ac:dyDescent="0.45">
      <c r="A151" s="26">
        <v>43979</v>
      </c>
      <c r="B151" s="37" t="s">
        <v>22</v>
      </c>
      <c r="C151" s="16">
        <v>145.5</v>
      </c>
      <c r="D151" s="39" t="s">
        <v>198</v>
      </c>
      <c r="E151" s="18" t="s">
        <v>250</v>
      </c>
      <c r="F151" s="29" t="s">
        <v>41</v>
      </c>
      <c r="H151" s="4"/>
      <c r="I151" s="4"/>
      <c r="J151" s="6"/>
      <c r="K151" s="6"/>
    </row>
    <row r="152" spans="1:11" ht="15.4" x14ac:dyDescent="0.45">
      <c r="A152" s="26">
        <v>43979</v>
      </c>
      <c r="B152" s="37" t="s">
        <v>22</v>
      </c>
      <c r="C152" s="16">
        <v>98.98</v>
      </c>
      <c r="D152" s="29" t="s">
        <v>202</v>
      </c>
      <c r="E152" s="18" t="s">
        <v>241</v>
      </c>
      <c r="F152" s="29" t="s">
        <v>87</v>
      </c>
      <c r="H152" s="4"/>
      <c r="I152" s="4"/>
      <c r="J152" s="6"/>
      <c r="K152" s="6"/>
    </row>
    <row r="153" spans="1:11" ht="15.4" x14ac:dyDescent="0.45">
      <c r="A153" s="26">
        <v>43979</v>
      </c>
      <c r="B153" s="37" t="s">
        <v>22</v>
      </c>
      <c r="C153" s="16">
        <v>179.78</v>
      </c>
      <c r="D153" s="29" t="s">
        <v>202</v>
      </c>
      <c r="E153" s="18" t="s">
        <v>241</v>
      </c>
      <c r="F153" s="29" t="s">
        <v>88</v>
      </c>
      <c r="H153" s="4"/>
      <c r="I153" s="4"/>
      <c r="J153" s="6"/>
      <c r="K153" s="6"/>
    </row>
    <row r="154" spans="1:11" ht="15.4" x14ac:dyDescent="0.45">
      <c r="A154" s="26">
        <v>43979</v>
      </c>
      <c r="B154" s="37" t="s">
        <v>22</v>
      </c>
      <c r="C154" s="16">
        <v>52.36</v>
      </c>
      <c r="D154" s="29" t="s">
        <v>202</v>
      </c>
      <c r="E154" s="18" t="s">
        <v>241</v>
      </c>
      <c r="F154" s="29" t="s">
        <v>98</v>
      </c>
      <c r="H154" s="4"/>
      <c r="I154" s="4"/>
      <c r="J154" s="6"/>
      <c r="K154" s="6"/>
    </row>
    <row r="155" spans="1:11" ht="30.75" x14ac:dyDescent="0.45">
      <c r="A155" s="26">
        <v>43979</v>
      </c>
      <c r="B155" s="37" t="s">
        <v>46</v>
      </c>
      <c r="C155" s="16">
        <v>83.13</v>
      </c>
      <c r="D155" s="39" t="s">
        <v>208</v>
      </c>
      <c r="E155" s="18" t="s">
        <v>250</v>
      </c>
      <c r="F155" s="29" t="s">
        <v>45</v>
      </c>
      <c r="H155" s="4"/>
      <c r="I155" s="4"/>
      <c r="J155" s="6"/>
      <c r="K155" s="6"/>
    </row>
    <row r="156" spans="1:11" ht="15.4" x14ac:dyDescent="0.45">
      <c r="A156" s="26">
        <v>43979</v>
      </c>
      <c r="B156" s="37" t="s">
        <v>18</v>
      </c>
      <c r="C156" s="16">
        <v>10.8</v>
      </c>
      <c r="D156" s="39" t="s">
        <v>209</v>
      </c>
      <c r="E156" s="18" t="s">
        <v>250</v>
      </c>
      <c r="F156" s="29">
        <v>23551</v>
      </c>
      <c r="H156" s="4"/>
      <c r="I156" s="4"/>
      <c r="J156" s="6"/>
      <c r="K156" s="6"/>
    </row>
    <row r="157" spans="1:11" ht="15.4" x14ac:dyDescent="0.45">
      <c r="A157" s="26">
        <v>43979</v>
      </c>
      <c r="B157" s="37" t="s">
        <v>18</v>
      </c>
      <c r="C157" s="16">
        <v>11</v>
      </c>
      <c r="D157" s="39" t="s">
        <v>209</v>
      </c>
      <c r="E157" s="18" t="s">
        <v>250</v>
      </c>
      <c r="F157" s="29">
        <v>78731</v>
      </c>
      <c r="H157" s="4"/>
      <c r="I157" s="4"/>
      <c r="J157" s="6"/>
      <c r="K157" s="6"/>
    </row>
    <row r="158" spans="1:11" ht="15.4" x14ac:dyDescent="0.45">
      <c r="A158" s="26">
        <v>43979</v>
      </c>
      <c r="B158" s="37" t="s">
        <v>69</v>
      </c>
      <c r="C158" s="16">
        <v>500</v>
      </c>
      <c r="D158" s="39" t="s">
        <v>210</v>
      </c>
      <c r="E158" s="18" t="s">
        <v>245</v>
      </c>
      <c r="F158" s="29" t="s">
        <v>72</v>
      </c>
      <c r="H158" s="4"/>
      <c r="I158" s="4"/>
      <c r="J158" s="6"/>
      <c r="K158" s="6"/>
    </row>
    <row r="159" spans="1:11" ht="15.4" x14ac:dyDescent="0.45">
      <c r="A159" s="26">
        <v>43979</v>
      </c>
      <c r="B159" s="37" t="s">
        <v>69</v>
      </c>
      <c r="C159" s="16">
        <v>500</v>
      </c>
      <c r="D159" s="39" t="s">
        <v>71</v>
      </c>
      <c r="E159" s="18" t="s">
        <v>244</v>
      </c>
      <c r="F159" s="29" t="s">
        <v>72</v>
      </c>
      <c r="H159" s="4"/>
      <c r="I159" s="4"/>
      <c r="J159" s="6"/>
      <c r="K159" s="6"/>
    </row>
    <row r="160" spans="1:11" ht="15.4" x14ac:dyDescent="0.45">
      <c r="A160" s="26">
        <v>43979</v>
      </c>
      <c r="B160" s="37" t="s">
        <v>70</v>
      </c>
      <c r="C160" s="16">
        <v>300</v>
      </c>
      <c r="D160" s="39" t="s">
        <v>71</v>
      </c>
      <c r="E160" s="18" t="s">
        <v>244</v>
      </c>
      <c r="F160" s="29">
        <v>123904</v>
      </c>
      <c r="H160" s="4"/>
      <c r="I160" s="4"/>
      <c r="J160" s="6"/>
      <c r="K160" s="6"/>
    </row>
    <row r="161" spans="1:11" ht="15.4" x14ac:dyDescent="0.45">
      <c r="A161" s="26">
        <v>43979</v>
      </c>
      <c r="B161" s="37" t="s">
        <v>125</v>
      </c>
      <c r="C161" s="16">
        <f>138-4.71+16.73</f>
        <v>150.01999999999998</v>
      </c>
      <c r="D161" s="39" t="s">
        <v>212</v>
      </c>
      <c r="E161" s="18" t="s">
        <v>249</v>
      </c>
      <c r="F161" s="29" t="s">
        <v>132</v>
      </c>
      <c r="H161" s="4"/>
      <c r="I161" s="4"/>
      <c r="J161" s="6"/>
      <c r="K161" s="6"/>
    </row>
    <row r="162" spans="1:11" ht="15.4" x14ac:dyDescent="0.45">
      <c r="A162" s="26">
        <v>43979</v>
      </c>
      <c r="B162" s="37" t="s">
        <v>16</v>
      </c>
      <c r="C162" s="16">
        <v>650</v>
      </c>
      <c r="D162" s="39" t="s">
        <v>213</v>
      </c>
      <c r="E162" s="18" t="s">
        <v>250</v>
      </c>
      <c r="F162" s="29">
        <v>6211</v>
      </c>
      <c r="H162" s="4"/>
      <c r="I162" s="4"/>
      <c r="J162" s="6"/>
      <c r="K162" s="6"/>
    </row>
    <row r="163" spans="1:11" ht="15.4" x14ac:dyDescent="0.45">
      <c r="A163" s="26">
        <v>43979</v>
      </c>
      <c r="B163" s="37" t="s">
        <v>105</v>
      </c>
      <c r="C163" s="16">
        <v>435.33</v>
      </c>
      <c r="D163" s="39" t="s">
        <v>236</v>
      </c>
      <c r="E163" s="18" t="s">
        <v>241</v>
      </c>
      <c r="F163" s="29" t="s">
        <v>89</v>
      </c>
      <c r="H163" s="4"/>
      <c r="I163" s="4"/>
      <c r="J163" s="6"/>
      <c r="K163" s="6"/>
    </row>
    <row r="164" spans="1:11" ht="15.4" x14ac:dyDescent="0.45">
      <c r="A164" s="26">
        <v>43979</v>
      </c>
      <c r="B164" s="37" t="s">
        <v>106</v>
      </c>
      <c r="C164" s="16">
        <v>180</v>
      </c>
      <c r="D164" s="39" t="s">
        <v>216</v>
      </c>
      <c r="E164" s="18" t="s">
        <v>241</v>
      </c>
      <c r="F164" s="29">
        <v>5128007</v>
      </c>
      <c r="H164" s="4"/>
      <c r="I164" s="4"/>
      <c r="J164" s="6"/>
      <c r="K164" s="6"/>
    </row>
    <row r="165" spans="1:11" ht="15.4" x14ac:dyDescent="0.45">
      <c r="A165" s="26">
        <v>43979</v>
      </c>
      <c r="B165" s="37" t="s">
        <v>252</v>
      </c>
      <c r="C165" s="16">
        <v>374.3</v>
      </c>
      <c r="D165" s="39" t="s">
        <v>218</v>
      </c>
      <c r="E165" s="18" t="s">
        <v>247</v>
      </c>
      <c r="F165" s="29" t="s">
        <v>118</v>
      </c>
      <c r="H165" s="4"/>
      <c r="I165" s="4"/>
      <c r="J165" s="6"/>
      <c r="K165" s="6"/>
    </row>
    <row r="166" spans="1:11" ht="15.4" x14ac:dyDescent="0.45">
      <c r="A166" s="26">
        <v>43979</v>
      </c>
      <c r="B166" s="37" t="s">
        <v>252</v>
      </c>
      <c r="C166" s="16">
        <v>45.94</v>
      </c>
      <c r="D166" s="39" t="s">
        <v>268</v>
      </c>
      <c r="E166" s="18" t="s">
        <v>247</v>
      </c>
      <c r="F166" s="29" t="s">
        <v>119</v>
      </c>
      <c r="H166" s="4"/>
      <c r="I166" s="4"/>
      <c r="J166" s="6"/>
      <c r="K166" s="6"/>
    </row>
    <row r="167" spans="1:11" ht="15.4" x14ac:dyDescent="0.45">
      <c r="A167" s="26">
        <v>43979</v>
      </c>
      <c r="B167" s="37" t="s">
        <v>252</v>
      </c>
      <c r="C167" s="16">
        <v>139.84</v>
      </c>
      <c r="D167" s="39" t="s">
        <v>218</v>
      </c>
      <c r="E167" s="18" t="s">
        <v>247</v>
      </c>
      <c r="F167" s="29" t="s">
        <v>120</v>
      </c>
      <c r="H167" s="4"/>
      <c r="I167" s="4"/>
      <c r="J167" s="6"/>
      <c r="K167" s="6"/>
    </row>
    <row r="168" spans="1:11" ht="15.4" x14ac:dyDescent="0.45">
      <c r="A168" s="26">
        <v>43979</v>
      </c>
      <c r="B168" s="37" t="s">
        <v>254</v>
      </c>
      <c r="C168" s="16">
        <v>240</v>
      </c>
      <c r="D168" s="39" t="s">
        <v>219</v>
      </c>
      <c r="E168" s="18" t="s">
        <v>244</v>
      </c>
      <c r="F168" s="29">
        <v>9812</v>
      </c>
      <c r="H168" s="4"/>
      <c r="I168" s="4"/>
      <c r="J168" s="6"/>
      <c r="K168" s="6"/>
    </row>
    <row r="169" spans="1:11" ht="15.4" x14ac:dyDescent="0.45">
      <c r="A169" s="26">
        <v>43979</v>
      </c>
      <c r="B169" s="37" t="s">
        <v>243</v>
      </c>
      <c r="C169" s="16">
        <v>275</v>
      </c>
      <c r="D169" s="39" t="s">
        <v>239</v>
      </c>
      <c r="E169" s="18" t="s">
        <v>251</v>
      </c>
      <c r="F169" s="29" t="s">
        <v>267</v>
      </c>
      <c r="H169" s="4"/>
      <c r="I169" s="4"/>
      <c r="J169" s="6"/>
      <c r="K169" s="6"/>
    </row>
    <row r="170" spans="1:11" ht="15.4" x14ac:dyDescent="0.45">
      <c r="A170" s="26">
        <v>43979</v>
      </c>
      <c r="B170" s="37" t="s">
        <v>107</v>
      </c>
      <c r="C170" s="16">
        <v>1688.4</v>
      </c>
      <c r="D170" s="39" t="s">
        <v>99</v>
      </c>
      <c r="E170" s="18" t="s">
        <v>241</v>
      </c>
      <c r="F170" s="29">
        <v>1042</v>
      </c>
      <c r="H170" s="4"/>
      <c r="I170" s="4"/>
      <c r="J170" s="6"/>
      <c r="K170" s="6"/>
    </row>
    <row r="171" spans="1:11" ht="15.4" x14ac:dyDescent="0.45">
      <c r="A171" s="26">
        <v>43979</v>
      </c>
      <c r="B171" s="37" t="s">
        <v>19</v>
      </c>
      <c r="C171" s="16">
        <v>91.6</v>
      </c>
      <c r="D171" s="39" t="s">
        <v>223</v>
      </c>
      <c r="E171" s="18" t="s">
        <v>250</v>
      </c>
      <c r="F171" s="29">
        <v>14958</v>
      </c>
      <c r="H171" s="4"/>
      <c r="I171" s="4"/>
      <c r="J171" s="6"/>
      <c r="K171" s="6"/>
    </row>
    <row r="172" spans="1:11" ht="15.4" x14ac:dyDescent="0.45">
      <c r="A172" s="26">
        <v>43979</v>
      </c>
      <c r="B172" s="37" t="s">
        <v>19</v>
      </c>
      <c r="C172" s="16">
        <v>90.89</v>
      </c>
      <c r="D172" s="39" t="s">
        <v>223</v>
      </c>
      <c r="E172" s="18" t="s">
        <v>250</v>
      </c>
      <c r="F172" s="29">
        <v>36031</v>
      </c>
      <c r="H172" s="4"/>
      <c r="I172" s="4"/>
      <c r="J172" s="6"/>
      <c r="K172" s="6"/>
    </row>
    <row r="173" spans="1:11" ht="15.4" x14ac:dyDescent="0.45">
      <c r="A173" s="26">
        <v>43979</v>
      </c>
      <c r="B173" s="37" t="s">
        <v>74</v>
      </c>
      <c r="C173" s="16">
        <v>2269.08</v>
      </c>
      <c r="D173" s="39" t="s">
        <v>225</v>
      </c>
      <c r="E173" s="18" t="s">
        <v>241</v>
      </c>
      <c r="F173" s="29">
        <v>3702595</v>
      </c>
      <c r="H173" s="4"/>
      <c r="I173" s="4"/>
      <c r="J173" s="6"/>
      <c r="K173" s="6"/>
    </row>
    <row r="174" spans="1:11" ht="15.4" x14ac:dyDescent="0.45">
      <c r="A174" s="26">
        <v>43979</v>
      </c>
      <c r="B174" s="37" t="s">
        <v>17</v>
      </c>
      <c r="C174" s="16">
        <v>4000</v>
      </c>
      <c r="D174" s="39" t="s">
        <v>27</v>
      </c>
      <c r="E174" s="18" t="s">
        <v>250</v>
      </c>
      <c r="F174" s="29">
        <v>35927</v>
      </c>
      <c r="H174" s="4"/>
      <c r="I174" s="4"/>
      <c r="J174" s="6"/>
      <c r="K174" s="6"/>
    </row>
    <row r="175" spans="1:11" ht="15.4" x14ac:dyDescent="0.45">
      <c r="A175" s="26">
        <v>43979</v>
      </c>
      <c r="B175" s="37" t="s">
        <v>14</v>
      </c>
      <c r="C175" s="16">
        <v>600.6</v>
      </c>
      <c r="D175" s="39" t="s">
        <v>29</v>
      </c>
      <c r="E175" s="18" t="s">
        <v>250</v>
      </c>
      <c r="F175" s="29">
        <v>9502020291</v>
      </c>
      <c r="H175" s="4"/>
      <c r="I175" s="4"/>
      <c r="J175" s="6"/>
      <c r="K175" s="6"/>
    </row>
    <row r="176" spans="1:11" ht="15.4" x14ac:dyDescent="0.45">
      <c r="A176" s="26">
        <v>43979</v>
      </c>
      <c r="B176" s="37" t="s">
        <v>14</v>
      </c>
      <c r="C176" s="16">
        <v>745.94</v>
      </c>
      <c r="D176" s="39" t="s">
        <v>233</v>
      </c>
      <c r="E176" s="18" t="s">
        <v>250</v>
      </c>
      <c r="F176" s="29">
        <v>9501051826</v>
      </c>
      <c r="H176" s="4"/>
      <c r="I176" s="4"/>
      <c r="J176" s="6"/>
      <c r="K176" s="6"/>
    </row>
    <row r="177" spans="1:11" ht="30.75" x14ac:dyDescent="0.45">
      <c r="A177" s="26">
        <v>43979</v>
      </c>
      <c r="B177" s="37" t="s">
        <v>14</v>
      </c>
      <c r="C177" s="16">
        <f>1341.36+154.44+3788.59+373.8</f>
        <v>5658.1900000000005</v>
      </c>
      <c r="D177" s="39" t="s">
        <v>232</v>
      </c>
      <c r="E177" s="18" t="s">
        <v>250</v>
      </c>
      <c r="F177" s="29">
        <v>9490697498</v>
      </c>
      <c r="H177" s="4"/>
      <c r="I177" s="4"/>
      <c r="J177" s="6"/>
      <c r="K177" s="6"/>
    </row>
    <row r="178" spans="1:11" ht="15.4" x14ac:dyDescent="0.45">
      <c r="A178" s="26">
        <v>43979</v>
      </c>
      <c r="B178" s="37" t="s">
        <v>12</v>
      </c>
      <c r="C178" s="16">
        <v>184.37</v>
      </c>
      <c r="D178" s="39" t="s">
        <v>234</v>
      </c>
      <c r="E178" s="18" t="s">
        <v>250</v>
      </c>
      <c r="F178" s="29" t="s">
        <v>30</v>
      </c>
      <c r="H178" s="4"/>
      <c r="I178" s="4"/>
      <c r="J178" s="6"/>
      <c r="K178" s="6"/>
    </row>
    <row r="179" spans="1:11" ht="15.4" x14ac:dyDescent="0.45">
      <c r="A179" s="26">
        <v>43979</v>
      </c>
      <c r="B179" s="37" t="s">
        <v>12</v>
      </c>
      <c r="C179" s="16">
        <v>265.54000000000002</v>
      </c>
      <c r="D179" s="39" t="s">
        <v>234</v>
      </c>
      <c r="E179" s="18" t="s">
        <v>250</v>
      </c>
      <c r="F179" s="29" t="s">
        <v>32</v>
      </c>
      <c r="H179" s="4"/>
      <c r="I179" s="4"/>
      <c r="J179" s="6"/>
      <c r="K179" s="6"/>
    </row>
    <row r="180" spans="1:11" ht="15.4" x14ac:dyDescent="0.45">
      <c r="A180" s="26">
        <v>43979</v>
      </c>
      <c r="B180" s="37" t="s">
        <v>12</v>
      </c>
      <c r="C180" s="16">
        <v>373</v>
      </c>
      <c r="D180" s="39" t="s">
        <v>234</v>
      </c>
      <c r="E180" s="18" t="s">
        <v>250</v>
      </c>
      <c r="F180" s="29" t="s">
        <v>33</v>
      </c>
      <c r="H180" s="4"/>
      <c r="I180" s="4"/>
      <c r="J180" s="6"/>
      <c r="K180" s="6"/>
    </row>
    <row r="181" spans="1:11" ht="15.4" x14ac:dyDescent="0.45">
      <c r="A181" s="26">
        <v>43979</v>
      </c>
      <c r="B181" s="37" t="s">
        <v>12</v>
      </c>
      <c r="C181" s="16">
        <v>463.5</v>
      </c>
      <c r="D181" s="39" t="s">
        <v>234</v>
      </c>
      <c r="E181" s="18" t="s">
        <v>250</v>
      </c>
      <c r="F181" s="29" t="s">
        <v>38</v>
      </c>
      <c r="H181" s="4"/>
      <c r="I181" s="4"/>
      <c r="J181" s="6"/>
      <c r="K181" s="6"/>
    </row>
    <row r="182" spans="1:11" ht="15.4" x14ac:dyDescent="0.45">
      <c r="A182" s="70"/>
      <c r="B182" s="71"/>
      <c r="C182" s="72"/>
      <c r="D182" s="73"/>
      <c r="E182" s="74"/>
      <c r="F182" s="75"/>
      <c r="H182" s="4"/>
      <c r="I182" s="4"/>
      <c r="J182" s="6"/>
      <c r="K182" s="6"/>
    </row>
    <row r="183" spans="1:11" ht="15.4" x14ac:dyDescent="0.45">
      <c r="A183" s="26">
        <v>43958</v>
      </c>
      <c r="B183" s="37" t="s">
        <v>64</v>
      </c>
      <c r="C183" s="16">
        <v>22263.03</v>
      </c>
      <c r="D183" s="39" t="s">
        <v>278</v>
      </c>
      <c r="E183" s="18" t="s">
        <v>253</v>
      </c>
      <c r="F183" s="29" t="s">
        <v>279</v>
      </c>
      <c r="H183" s="4"/>
      <c r="I183" s="4"/>
      <c r="J183" s="6"/>
      <c r="K183" s="6"/>
    </row>
    <row r="184" spans="1:11" ht="15.4" x14ac:dyDescent="0.45">
      <c r="A184" s="26">
        <v>43958</v>
      </c>
      <c r="B184" s="37" t="s">
        <v>64</v>
      </c>
      <c r="C184" s="16">
        <v>4094.11</v>
      </c>
      <c r="D184" s="39" t="s">
        <v>280</v>
      </c>
      <c r="E184" s="18" t="s">
        <v>253</v>
      </c>
      <c r="F184" s="29" t="s">
        <v>281</v>
      </c>
      <c r="H184" s="4"/>
      <c r="I184" s="4"/>
      <c r="J184" s="6"/>
      <c r="K184" s="6"/>
    </row>
    <row r="185" spans="1:11" ht="15.4" x14ac:dyDescent="0.45">
      <c r="A185" s="26">
        <v>43958</v>
      </c>
      <c r="B185" s="37" t="s">
        <v>64</v>
      </c>
      <c r="C185" s="16">
        <v>3187.84</v>
      </c>
      <c r="D185" s="39" t="s">
        <v>282</v>
      </c>
      <c r="E185" s="18" t="s">
        <v>253</v>
      </c>
      <c r="F185" s="29" t="s">
        <v>283</v>
      </c>
      <c r="H185" s="4"/>
      <c r="I185" s="4"/>
      <c r="J185" s="6"/>
      <c r="K185" s="6"/>
    </row>
    <row r="186" spans="1:11" ht="15.4" x14ac:dyDescent="0.45">
      <c r="A186" s="26">
        <v>43958</v>
      </c>
      <c r="B186" s="37" t="s">
        <v>64</v>
      </c>
      <c r="C186" s="16">
        <v>600.78</v>
      </c>
      <c r="D186" s="39" t="s">
        <v>284</v>
      </c>
      <c r="E186" s="18" t="s">
        <v>253</v>
      </c>
      <c r="F186" s="29" t="s">
        <v>279</v>
      </c>
      <c r="H186" s="4"/>
      <c r="I186" s="4"/>
      <c r="J186" s="6"/>
      <c r="K186" s="6"/>
    </row>
    <row r="187" spans="1:11" ht="15.4" x14ac:dyDescent="0.45">
      <c r="A187" s="26">
        <v>43958</v>
      </c>
      <c r="B187" s="37" t="s">
        <v>64</v>
      </c>
      <c r="C187" s="16">
        <v>372.3</v>
      </c>
      <c r="D187" s="39" t="s">
        <v>285</v>
      </c>
      <c r="E187" s="18" t="s">
        <v>253</v>
      </c>
      <c r="F187" s="29" t="s">
        <v>286</v>
      </c>
      <c r="H187" s="4"/>
      <c r="I187" s="4"/>
      <c r="J187" s="6"/>
      <c r="K187" s="6"/>
    </row>
    <row r="188" spans="1:11" ht="15.4" x14ac:dyDescent="0.45">
      <c r="A188" s="26">
        <v>43958</v>
      </c>
      <c r="B188" s="37" t="s">
        <v>64</v>
      </c>
      <c r="C188" s="16">
        <v>1718.7</v>
      </c>
      <c r="D188" s="39" t="s">
        <v>287</v>
      </c>
      <c r="E188" s="18" t="s">
        <v>253</v>
      </c>
      <c r="F188" s="29" t="s">
        <v>288</v>
      </c>
      <c r="H188" s="4"/>
      <c r="I188" s="4"/>
      <c r="J188" s="6"/>
      <c r="K188" s="6"/>
    </row>
    <row r="189" spans="1:11" ht="15.4" x14ac:dyDescent="0.45">
      <c r="A189" s="26">
        <v>43958</v>
      </c>
      <c r="B189" s="37" t="s">
        <v>68</v>
      </c>
      <c r="C189" s="16">
        <v>2465</v>
      </c>
      <c r="D189" s="39" t="s">
        <v>289</v>
      </c>
      <c r="E189" s="18" t="s">
        <v>253</v>
      </c>
      <c r="F189" s="29">
        <v>12000000079</v>
      </c>
      <c r="H189" s="4"/>
      <c r="I189" s="4"/>
      <c r="J189" s="6"/>
      <c r="K189" s="6"/>
    </row>
    <row r="190" spans="1:11" ht="15.4" x14ac:dyDescent="0.45">
      <c r="A190" s="26">
        <v>43958</v>
      </c>
      <c r="B190" s="37" t="s">
        <v>68</v>
      </c>
      <c r="C190" s="16">
        <v>2975</v>
      </c>
      <c r="D190" s="39" t="s">
        <v>290</v>
      </c>
      <c r="E190" s="18" t="s">
        <v>253</v>
      </c>
      <c r="F190" s="29">
        <v>12000000079</v>
      </c>
      <c r="H190" s="4"/>
      <c r="I190" s="4"/>
      <c r="J190" s="6"/>
      <c r="K190" s="6"/>
    </row>
    <row r="191" spans="1:11" ht="15.4" x14ac:dyDescent="0.45">
      <c r="A191" s="26">
        <v>43986</v>
      </c>
      <c r="B191" s="37" t="s">
        <v>13</v>
      </c>
      <c r="C191" s="16">
        <v>56.1</v>
      </c>
      <c r="D191" s="39" t="s">
        <v>84</v>
      </c>
      <c r="E191" s="18" t="s">
        <v>291</v>
      </c>
      <c r="F191" s="29" t="s">
        <v>292</v>
      </c>
      <c r="H191" s="4"/>
      <c r="I191" s="4"/>
      <c r="J191" s="6"/>
      <c r="K191" s="6"/>
    </row>
    <row r="192" spans="1:11" ht="15.4" x14ac:dyDescent="0.45">
      <c r="A192" s="26">
        <v>43986</v>
      </c>
      <c r="B192" s="37" t="s">
        <v>13</v>
      </c>
      <c r="C192" s="16">
        <v>59.97</v>
      </c>
      <c r="D192" s="39" t="s">
        <v>293</v>
      </c>
      <c r="E192" s="18" t="s">
        <v>672</v>
      </c>
      <c r="F192" s="29" t="s">
        <v>294</v>
      </c>
      <c r="H192" s="4"/>
      <c r="I192" s="4"/>
      <c r="J192" s="6"/>
      <c r="K192" s="6"/>
    </row>
    <row r="193" spans="1:11" ht="15.4" x14ac:dyDescent="0.45">
      <c r="A193" s="26">
        <v>43986</v>
      </c>
      <c r="B193" s="37" t="s">
        <v>13</v>
      </c>
      <c r="C193" s="16">
        <v>74.989999999999995</v>
      </c>
      <c r="D193" s="39" t="s">
        <v>295</v>
      </c>
      <c r="E193" s="18" t="s">
        <v>672</v>
      </c>
      <c r="F193" s="29" t="s">
        <v>296</v>
      </c>
      <c r="H193" s="4"/>
      <c r="I193" s="4"/>
      <c r="J193" s="6"/>
      <c r="K193" s="6"/>
    </row>
    <row r="194" spans="1:11" ht="15.4" x14ac:dyDescent="0.45">
      <c r="A194" s="26">
        <v>43986</v>
      </c>
      <c r="B194" s="37" t="s">
        <v>13</v>
      </c>
      <c r="C194" s="16">
        <v>105</v>
      </c>
      <c r="D194" s="39" t="s">
        <v>297</v>
      </c>
      <c r="E194" s="18" t="s">
        <v>672</v>
      </c>
      <c r="F194" s="29" t="s">
        <v>298</v>
      </c>
      <c r="H194" s="4"/>
      <c r="I194" s="4"/>
      <c r="J194" s="6"/>
      <c r="K194" s="6"/>
    </row>
    <row r="195" spans="1:11" ht="15.4" x14ac:dyDescent="0.45">
      <c r="A195" s="26">
        <v>43986</v>
      </c>
      <c r="B195" s="37" t="s">
        <v>13</v>
      </c>
      <c r="C195" s="16">
        <v>199.9</v>
      </c>
      <c r="D195" s="39" t="s">
        <v>299</v>
      </c>
      <c r="E195" s="18" t="s">
        <v>672</v>
      </c>
      <c r="F195" s="29" t="s">
        <v>300</v>
      </c>
      <c r="H195" s="4"/>
      <c r="I195" s="4"/>
      <c r="J195" s="6"/>
      <c r="K195" s="6"/>
    </row>
    <row r="196" spans="1:11" ht="15.4" x14ac:dyDescent="0.45">
      <c r="A196" s="26">
        <v>43986</v>
      </c>
      <c r="B196" s="37" t="s">
        <v>13</v>
      </c>
      <c r="C196" s="16">
        <v>19.95</v>
      </c>
      <c r="D196" s="39" t="s">
        <v>301</v>
      </c>
      <c r="E196" s="18" t="s">
        <v>672</v>
      </c>
      <c r="F196" s="29" t="s">
        <v>302</v>
      </c>
      <c r="H196" s="4"/>
      <c r="I196" s="4"/>
      <c r="J196" s="6"/>
      <c r="K196" s="6"/>
    </row>
    <row r="197" spans="1:11" ht="15.4" x14ac:dyDescent="0.45">
      <c r="A197" s="26">
        <v>43986</v>
      </c>
      <c r="B197" s="37" t="s">
        <v>13</v>
      </c>
      <c r="C197" s="16">
        <v>119.99</v>
      </c>
      <c r="D197" s="39" t="s">
        <v>303</v>
      </c>
      <c r="E197" s="18" t="s">
        <v>672</v>
      </c>
      <c r="F197" s="29" t="s">
        <v>304</v>
      </c>
      <c r="H197" s="4"/>
      <c r="I197" s="4"/>
      <c r="J197" s="6"/>
      <c r="K197" s="6"/>
    </row>
    <row r="198" spans="1:11" ht="15.4" x14ac:dyDescent="0.45">
      <c r="A198" s="26">
        <v>43986</v>
      </c>
      <c r="B198" s="37" t="s">
        <v>13</v>
      </c>
      <c r="C198" s="16">
        <v>119.99</v>
      </c>
      <c r="D198" s="39" t="s">
        <v>303</v>
      </c>
      <c r="E198" s="18" t="s">
        <v>672</v>
      </c>
      <c r="F198" s="29" t="s">
        <v>305</v>
      </c>
      <c r="H198" s="4"/>
      <c r="I198" s="4"/>
      <c r="J198" s="6"/>
      <c r="K198" s="6"/>
    </row>
    <row r="199" spans="1:11" ht="15.4" x14ac:dyDescent="0.45">
      <c r="A199" s="26">
        <v>43986</v>
      </c>
      <c r="B199" s="37" t="s">
        <v>13</v>
      </c>
      <c r="C199" s="16">
        <v>98.99</v>
      </c>
      <c r="D199" s="39" t="s">
        <v>306</v>
      </c>
      <c r="E199" s="18" t="s">
        <v>672</v>
      </c>
      <c r="F199" s="29" t="s">
        <v>307</v>
      </c>
      <c r="H199" s="4"/>
      <c r="I199" s="4"/>
      <c r="J199" s="6"/>
      <c r="K199" s="6"/>
    </row>
    <row r="200" spans="1:11" ht="15.4" x14ac:dyDescent="0.45">
      <c r="A200" s="26">
        <v>43986</v>
      </c>
      <c r="B200" s="37" t="s">
        <v>13</v>
      </c>
      <c r="C200" s="16">
        <v>98.99</v>
      </c>
      <c r="D200" s="39" t="s">
        <v>306</v>
      </c>
      <c r="E200" s="18" t="s">
        <v>672</v>
      </c>
      <c r="F200" s="29" t="s">
        <v>308</v>
      </c>
      <c r="H200" s="4"/>
      <c r="I200" s="4"/>
      <c r="J200" s="6"/>
      <c r="K200" s="6"/>
    </row>
    <row r="201" spans="1:11" ht="15.4" x14ac:dyDescent="0.45">
      <c r="A201" s="26">
        <v>43986</v>
      </c>
      <c r="B201" s="37" t="s">
        <v>13</v>
      </c>
      <c r="C201" s="16">
        <v>98.99</v>
      </c>
      <c r="D201" s="39" t="s">
        <v>306</v>
      </c>
      <c r="E201" s="18" t="s">
        <v>672</v>
      </c>
      <c r="F201" s="29" t="s">
        <v>309</v>
      </c>
      <c r="H201" s="4"/>
      <c r="I201" s="4"/>
      <c r="J201" s="6"/>
      <c r="K201" s="6"/>
    </row>
    <row r="202" spans="1:11" ht="15.4" x14ac:dyDescent="0.45">
      <c r="A202" s="26">
        <v>43986</v>
      </c>
      <c r="B202" s="37" t="s">
        <v>13</v>
      </c>
      <c r="C202" s="16">
        <v>98.99</v>
      </c>
      <c r="D202" s="39" t="s">
        <v>306</v>
      </c>
      <c r="E202" s="18" t="s">
        <v>672</v>
      </c>
      <c r="F202" s="29" t="s">
        <v>310</v>
      </c>
      <c r="H202" s="4"/>
      <c r="I202" s="4"/>
      <c r="J202" s="6"/>
      <c r="K202" s="6"/>
    </row>
    <row r="203" spans="1:11" ht="15.4" x14ac:dyDescent="0.45">
      <c r="A203" s="26">
        <v>43986</v>
      </c>
      <c r="B203" s="37" t="s">
        <v>13</v>
      </c>
      <c r="C203" s="16">
        <v>98.99</v>
      </c>
      <c r="D203" s="39" t="s">
        <v>306</v>
      </c>
      <c r="E203" s="18" t="s">
        <v>672</v>
      </c>
      <c r="F203" s="29" t="s">
        <v>311</v>
      </c>
      <c r="H203" s="4"/>
      <c r="I203" s="4"/>
      <c r="J203" s="6"/>
      <c r="K203" s="6"/>
    </row>
    <row r="204" spans="1:11" ht="15.4" x14ac:dyDescent="0.45">
      <c r="A204" s="26">
        <v>43986</v>
      </c>
      <c r="B204" s="37" t="s">
        <v>13</v>
      </c>
      <c r="C204" s="16">
        <v>18.899999999999999</v>
      </c>
      <c r="D204" s="39" t="s">
        <v>312</v>
      </c>
      <c r="E204" s="18" t="s">
        <v>672</v>
      </c>
      <c r="F204" s="29" t="s">
        <v>313</v>
      </c>
      <c r="H204" s="4"/>
      <c r="I204" s="4"/>
      <c r="J204" s="6"/>
      <c r="K204" s="6"/>
    </row>
    <row r="205" spans="1:11" ht="15.4" x14ac:dyDescent="0.45">
      <c r="A205" s="26">
        <v>43986</v>
      </c>
      <c r="B205" s="37" t="s">
        <v>18</v>
      </c>
      <c r="C205" s="16">
        <v>109.98</v>
      </c>
      <c r="D205" s="39" t="s">
        <v>314</v>
      </c>
      <c r="E205" s="18" t="s">
        <v>679</v>
      </c>
      <c r="F205" s="29">
        <v>83082</v>
      </c>
      <c r="H205" s="4"/>
      <c r="I205" s="4"/>
      <c r="J205" s="6"/>
      <c r="K205" s="6"/>
    </row>
    <row r="206" spans="1:11" ht="15.4" x14ac:dyDescent="0.45">
      <c r="A206" s="26">
        <v>43986</v>
      </c>
      <c r="B206" s="37" t="s">
        <v>18</v>
      </c>
      <c r="C206" s="16">
        <v>109.98</v>
      </c>
      <c r="D206" s="39" t="s">
        <v>314</v>
      </c>
      <c r="E206" s="18" t="s">
        <v>679</v>
      </c>
      <c r="F206" s="29">
        <v>42388</v>
      </c>
      <c r="H206" s="4"/>
      <c r="I206" s="4"/>
      <c r="J206" s="6"/>
      <c r="K206" s="6"/>
    </row>
    <row r="207" spans="1:11" ht="15.4" x14ac:dyDescent="0.45">
      <c r="A207" s="26">
        <v>43986</v>
      </c>
      <c r="B207" s="37" t="s">
        <v>86</v>
      </c>
      <c r="C207" s="16">
        <v>672.84</v>
      </c>
      <c r="D207" s="39" t="s">
        <v>316</v>
      </c>
      <c r="E207" s="18" t="s">
        <v>241</v>
      </c>
      <c r="F207" s="29">
        <v>3013400390</v>
      </c>
      <c r="H207" s="4"/>
      <c r="I207" s="4"/>
      <c r="J207" s="6"/>
      <c r="K207" s="6"/>
    </row>
    <row r="208" spans="1:11" ht="15.4" x14ac:dyDescent="0.45">
      <c r="A208" s="26">
        <v>43986</v>
      </c>
      <c r="B208" s="37" t="s">
        <v>86</v>
      </c>
      <c r="C208" s="16">
        <v>1516.2</v>
      </c>
      <c r="D208" s="39" t="s">
        <v>316</v>
      </c>
      <c r="E208" s="18" t="s">
        <v>241</v>
      </c>
      <c r="F208" s="29">
        <v>3013400384</v>
      </c>
      <c r="H208" s="4"/>
      <c r="I208" s="4"/>
      <c r="J208" s="6"/>
      <c r="K208" s="6"/>
    </row>
    <row r="209" spans="1:11" ht="15.4" x14ac:dyDescent="0.45">
      <c r="A209" s="26">
        <v>43986</v>
      </c>
      <c r="B209" s="37" t="s">
        <v>86</v>
      </c>
      <c r="C209" s="16">
        <v>977.55</v>
      </c>
      <c r="D209" s="39" t="s">
        <v>316</v>
      </c>
      <c r="E209" s="18" t="s">
        <v>241</v>
      </c>
      <c r="F209" s="29">
        <v>3013400389</v>
      </c>
      <c r="H209" s="4"/>
      <c r="I209" s="4"/>
      <c r="J209" s="6"/>
      <c r="K209" s="6"/>
    </row>
    <row r="210" spans="1:11" ht="15.4" x14ac:dyDescent="0.45">
      <c r="A210" s="26">
        <v>43986</v>
      </c>
      <c r="B210" s="37" t="s">
        <v>73</v>
      </c>
      <c r="C210" s="16">
        <v>203.95</v>
      </c>
      <c r="D210" s="39" t="s">
        <v>317</v>
      </c>
      <c r="E210" s="18" t="s">
        <v>241</v>
      </c>
      <c r="F210" s="29">
        <v>79163060</v>
      </c>
      <c r="H210" s="4"/>
      <c r="I210" s="4"/>
      <c r="J210" s="6"/>
      <c r="K210" s="6"/>
    </row>
    <row r="211" spans="1:11" ht="15.4" x14ac:dyDescent="0.45">
      <c r="A211" s="26">
        <v>43990</v>
      </c>
      <c r="B211" s="37" t="s">
        <v>318</v>
      </c>
      <c r="C211" s="16">
        <v>39144</v>
      </c>
      <c r="D211" s="39" t="s">
        <v>319</v>
      </c>
      <c r="E211" s="18" t="s">
        <v>253</v>
      </c>
      <c r="F211" s="29" t="s">
        <v>320</v>
      </c>
      <c r="H211" s="4"/>
      <c r="I211" s="4"/>
      <c r="J211" s="6"/>
      <c r="K211" s="6"/>
    </row>
    <row r="212" spans="1:11" ht="15.4" x14ac:dyDescent="0.45">
      <c r="A212" s="26">
        <v>43992</v>
      </c>
      <c r="B212" s="37" t="s">
        <v>675</v>
      </c>
      <c r="C212" s="16">
        <v>30381</v>
      </c>
      <c r="D212" s="39" t="s">
        <v>321</v>
      </c>
      <c r="E212" s="18" t="s">
        <v>322</v>
      </c>
      <c r="F212" s="29" t="s">
        <v>323</v>
      </c>
      <c r="H212" s="4"/>
      <c r="I212" s="4"/>
      <c r="J212" s="6"/>
      <c r="K212" s="6"/>
    </row>
    <row r="213" spans="1:11" ht="15.4" x14ac:dyDescent="0.45">
      <c r="A213" s="26">
        <v>43993</v>
      </c>
      <c r="B213" s="37" t="s">
        <v>324</v>
      </c>
      <c r="C213" s="16">
        <v>7500</v>
      </c>
      <c r="D213" s="39" t="s">
        <v>325</v>
      </c>
      <c r="E213" s="18" t="s">
        <v>326</v>
      </c>
      <c r="F213" s="29" t="s">
        <v>327</v>
      </c>
      <c r="H213" s="4"/>
      <c r="I213" s="4"/>
      <c r="J213" s="6"/>
      <c r="K213" s="6"/>
    </row>
    <row r="214" spans="1:11" ht="15.4" x14ac:dyDescent="0.45">
      <c r="A214" s="26">
        <v>43993</v>
      </c>
      <c r="B214" s="37" t="s">
        <v>328</v>
      </c>
      <c r="C214" s="16">
        <v>7500</v>
      </c>
      <c r="D214" s="39" t="s">
        <v>325</v>
      </c>
      <c r="E214" s="18" t="s">
        <v>326</v>
      </c>
      <c r="F214" s="29" t="s">
        <v>327</v>
      </c>
      <c r="H214" s="4"/>
      <c r="I214" s="4"/>
      <c r="J214" s="6"/>
      <c r="K214" s="6"/>
    </row>
    <row r="215" spans="1:11" ht="15.4" x14ac:dyDescent="0.45">
      <c r="A215" s="26">
        <v>43993</v>
      </c>
      <c r="B215" s="37" t="s">
        <v>329</v>
      </c>
      <c r="C215" s="16">
        <v>7500</v>
      </c>
      <c r="D215" s="39" t="s">
        <v>325</v>
      </c>
      <c r="E215" s="18" t="s">
        <v>326</v>
      </c>
      <c r="F215" s="29" t="s">
        <v>327</v>
      </c>
      <c r="H215" s="4"/>
      <c r="I215" s="4"/>
      <c r="J215" s="6"/>
      <c r="K215" s="6"/>
    </row>
    <row r="216" spans="1:11" ht="15.4" x14ac:dyDescent="0.45">
      <c r="A216" s="26">
        <v>43993</v>
      </c>
      <c r="B216" s="37" t="s">
        <v>330</v>
      </c>
      <c r="C216" s="16">
        <v>5900</v>
      </c>
      <c r="D216" s="39" t="s">
        <v>325</v>
      </c>
      <c r="E216" s="18" t="s">
        <v>326</v>
      </c>
      <c r="F216" s="29" t="s">
        <v>327</v>
      </c>
      <c r="H216" s="4"/>
      <c r="I216" s="4"/>
      <c r="J216" s="6"/>
      <c r="K216" s="6"/>
    </row>
    <row r="217" spans="1:11" ht="15.4" x14ac:dyDescent="0.45">
      <c r="A217" s="26">
        <v>43993</v>
      </c>
      <c r="B217" s="37" t="s">
        <v>331</v>
      </c>
      <c r="C217" s="16">
        <v>7330</v>
      </c>
      <c r="D217" s="39" t="s">
        <v>325</v>
      </c>
      <c r="E217" s="18" t="s">
        <v>326</v>
      </c>
      <c r="F217" s="29" t="s">
        <v>327</v>
      </c>
      <c r="H217" s="4"/>
      <c r="I217" s="4"/>
      <c r="J217" s="6"/>
      <c r="K217" s="6"/>
    </row>
    <row r="218" spans="1:11" ht="15.4" x14ac:dyDescent="0.45">
      <c r="A218" s="26">
        <v>43993</v>
      </c>
      <c r="B218" s="37" t="s">
        <v>332</v>
      </c>
      <c r="C218" s="16">
        <v>7500</v>
      </c>
      <c r="D218" s="39" t="s">
        <v>325</v>
      </c>
      <c r="E218" s="18" t="s">
        <v>326</v>
      </c>
      <c r="F218" s="29" t="s">
        <v>327</v>
      </c>
      <c r="H218" s="4"/>
      <c r="I218" s="4"/>
      <c r="J218" s="6"/>
      <c r="K218" s="6"/>
    </row>
    <row r="219" spans="1:11" ht="15.4" x14ac:dyDescent="0.45">
      <c r="A219" s="26">
        <v>43993</v>
      </c>
      <c r="B219" s="37" t="s">
        <v>333</v>
      </c>
      <c r="C219" s="16">
        <v>7500</v>
      </c>
      <c r="D219" s="39" t="s">
        <v>325</v>
      </c>
      <c r="E219" s="18" t="s">
        <v>326</v>
      </c>
      <c r="F219" s="29" t="s">
        <v>327</v>
      </c>
      <c r="H219" s="4"/>
      <c r="I219" s="4"/>
      <c r="J219" s="6"/>
      <c r="K219" s="6"/>
    </row>
    <row r="220" spans="1:11" ht="15.4" x14ac:dyDescent="0.45">
      <c r="A220" s="26">
        <v>43993</v>
      </c>
      <c r="B220" s="37" t="s">
        <v>334</v>
      </c>
      <c r="C220" s="16">
        <v>7500</v>
      </c>
      <c r="D220" s="39" t="s">
        <v>325</v>
      </c>
      <c r="E220" s="18" t="s">
        <v>326</v>
      </c>
      <c r="F220" s="29" t="s">
        <v>327</v>
      </c>
      <c r="H220" s="4"/>
      <c r="I220" s="4"/>
      <c r="J220" s="6"/>
      <c r="K220" s="6"/>
    </row>
    <row r="221" spans="1:11" ht="15.4" x14ac:dyDescent="0.45">
      <c r="A221" s="26">
        <v>43993</v>
      </c>
      <c r="B221" s="37" t="s">
        <v>335</v>
      </c>
      <c r="C221" s="16">
        <v>7500</v>
      </c>
      <c r="D221" s="39" t="s">
        <v>325</v>
      </c>
      <c r="E221" s="18" t="s">
        <v>326</v>
      </c>
      <c r="F221" s="29" t="s">
        <v>327</v>
      </c>
      <c r="H221" s="4"/>
      <c r="I221" s="4"/>
      <c r="J221" s="6"/>
      <c r="K221" s="6"/>
    </row>
    <row r="222" spans="1:11" ht="15.4" x14ac:dyDescent="0.45">
      <c r="A222" s="26">
        <v>43993</v>
      </c>
      <c r="B222" s="37" t="s">
        <v>336</v>
      </c>
      <c r="C222" s="16">
        <v>7500</v>
      </c>
      <c r="D222" s="39" t="s">
        <v>325</v>
      </c>
      <c r="E222" s="18" t="s">
        <v>326</v>
      </c>
      <c r="F222" s="29" t="s">
        <v>327</v>
      </c>
      <c r="H222" s="4"/>
      <c r="I222" s="4"/>
      <c r="J222" s="6"/>
      <c r="K222" s="6"/>
    </row>
    <row r="223" spans="1:11" ht="15.4" x14ac:dyDescent="0.45">
      <c r="A223" s="26">
        <v>43993</v>
      </c>
      <c r="B223" s="37" t="s">
        <v>337</v>
      </c>
      <c r="C223" s="16">
        <v>5563.51</v>
      </c>
      <c r="D223" s="39" t="s">
        <v>325</v>
      </c>
      <c r="E223" s="18" t="s">
        <v>326</v>
      </c>
      <c r="F223" s="29" t="s">
        <v>327</v>
      </c>
      <c r="H223" s="4"/>
      <c r="I223" s="4"/>
      <c r="J223" s="6"/>
      <c r="K223" s="6"/>
    </row>
    <row r="224" spans="1:11" ht="15.4" x14ac:dyDescent="0.45">
      <c r="A224" s="26">
        <v>43993</v>
      </c>
      <c r="B224" s="37" t="s">
        <v>338</v>
      </c>
      <c r="C224" s="16">
        <v>7500</v>
      </c>
      <c r="D224" s="39" t="s">
        <v>325</v>
      </c>
      <c r="E224" s="18" t="s">
        <v>326</v>
      </c>
      <c r="F224" s="29" t="s">
        <v>327</v>
      </c>
      <c r="H224" s="4"/>
      <c r="I224" s="4"/>
      <c r="J224" s="6"/>
      <c r="K224" s="6"/>
    </row>
    <row r="225" spans="1:11" ht="15.4" x14ac:dyDescent="0.45">
      <c r="A225" s="26">
        <v>43993</v>
      </c>
      <c r="B225" s="37" t="s">
        <v>339</v>
      </c>
      <c r="C225" s="16">
        <v>7500</v>
      </c>
      <c r="D225" s="39" t="s">
        <v>325</v>
      </c>
      <c r="E225" s="18" t="s">
        <v>326</v>
      </c>
      <c r="F225" s="29" t="s">
        <v>327</v>
      </c>
      <c r="H225" s="4"/>
      <c r="I225" s="4"/>
      <c r="J225" s="6"/>
      <c r="K225" s="6"/>
    </row>
    <row r="226" spans="1:11" ht="15.4" x14ac:dyDescent="0.45">
      <c r="A226" s="26">
        <v>43993</v>
      </c>
      <c r="B226" s="37" t="s">
        <v>340</v>
      </c>
      <c r="C226" s="16">
        <v>37.83</v>
      </c>
      <c r="D226" s="39" t="s">
        <v>341</v>
      </c>
      <c r="E226" s="18" t="s">
        <v>672</v>
      </c>
      <c r="F226" s="29" t="s">
        <v>342</v>
      </c>
      <c r="H226" s="4"/>
      <c r="I226" s="4"/>
      <c r="J226" s="6"/>
      <c r="K226" s="6"/>
    </row>
    <row r="227" spans="1:11" ht="15.4" x14ac:dyDescent="0.45">
      <c r="A227" s="26">
        <v>43993</v>
      </c>
      <c r="B227" s="37" t="s">
        <v>343</v>
      </c>
      <c r="C227" s="16">
        <v>7500</v>
      </c>
      <c r="D227" s="39" t="s">
        <v>325</v>
      </c>
      <c r="E227" s="18" t="s">
        <v>326</v>
      </c>
      <c r="F227" s="29" t="s">
        <v>327</v>
      </c>
      <c r="H227" s="4"/>
      <c r="I227" s="4"/>
      <c r="J227" s="6"/>
      <c r="K227" s="6"/>
    </row>
    <row r="228" spans="1:11" ht="15.4" x14ac:dyDescent="0.45">
      <c r="A228" s="26">
        <v>43993</v>
      </c>
      <c r="B228" s="37" t="s">
        <v>344</v>
      </c>
      <c r="C228" s="16">
        <v>7500</v>
      </c>
      <c r="D228" s="39" t="s">
        <v>325</v>
      </c>
      <c r="E228" s="18" t="s">
        <v>326</v>
      </c>
      <c r="F228" s="29" t="s">
        <v>327</v>
      </c>
      <c r="H228" s="4"/>
      <c r="I228" s="4"/>
      <c r="J228" s="6"/>
      <c r="K228" s="6"/>
    </row>
    <row r="229" spans="1:11" ht="15.4" x14ac:dyDescent="0.45">
      <c r="A229" s="26">
        <v>43993</v>
      </c>
      <c r="B229" s="37" t="s">
        <v>345</v>
      </c>
      <c r="C229" s="16">
        <v>6500</v>
      </c>
      <c r="D229" s="39" t="s">
        <v>325</v>
      </c>
      <c r="E229" s="18" t="s">
        <v>326</v>
      </c>
      <c r="F229" s="29" t="s">
        <v>327</v>
      </c>
      <c r="H229" s="4"/>
      <c r="I229" s="4"/>
      <c r="J229" s="6"/>
      <c r="K229" s="6"/>
    </row>
    <row r="230" spans="1:11" ht="15.4" x14ac:dyDescent="0.45">
      <c r="A230" s="26">
        <v>43993</v>
      </c>
      <c r="B230" s="37" t="s">
        <v>346</v>
      </c>
      <c r="C230" s="16">
        <v>7500</v>
      </c>
      <c r="D230" s="39" t="s">
        <v>325</v>
      </c>
      <c r="E230" s="18" t="s">
        <v>326</v>
      </c>
      <c r="F230" s="29" t="s">
        <v>327</v>
      </c>
      <c r="H230" s="4"/>
      <c r="I230" s="4"/>
      <c r="J230" s="6"/>
      <c r="K230" s="6"/>
    </row>
    <row r="231" spans="1:11" ht="15.4" x14ac:dyDescent="0.45">
      <c r="A231" s="26">
        <v>43993</v>
      </c>
      <c r="B231" s="37" t="s">
        <v>347</v>
      </c>
      <c r="C231" s="16">
        <v>7414.43</v>
      </c>
      <c r="D231" s="39" t="s">
        <v>325</v>
      </c>
      <c r="E231" s="18" t="s">
        <v>326</v>
      </c>
      <c r="F231" s="29" t="s">
        <v>327</v>
      </c>
      <c r="H231" s="4"/>
      <c r="I231" s="4"/>
      <c r="J231" s="6"/>
      <c r="K231" s="6"/>
    </row>
    <row r="232" spans="1:11" ht="15.4" x14ac:dyDescent="0.45">
      <c r="A232" s="26">
        <v>43993</v>
      </c>
      <c r="B232" s="37" t="s">
        <v>348</v>
      </c>
      <c r="C232" s="16">
        <v>7500</v>
      </c>
      <c r="D232" s="39" t="s">
        <v>325</v>
      </c>
      <c r="E232" s="18" t="s">
        <v>326</v>
      </c>
      <c r="F232" s="29" t="s">
        <v>327</v>
      </c>
      <c r="H232" s="4"/>
      <c r="I232" s="4"/>
      <c r="J232" s="6"/>
      <c r="K232" s="6"/>
    </row>
    <row r="233" spans="1:11" ht="15.4" x14ac:dyDescent="0.45">
      <c r="A233" s="26">
        <v>43993</v>
      </c>
      <c r="B233" s="37" t="s">
        <v>349</v>
      </c>
      <c r="C233" s="16">
        <v>7500</v>
      </c>
      <c r="D233" s="39" t="s">
        <v>325</v>
      </c>
      <c r="E233" s="18" t="s">
        <v>326</v>
      </c>
      <c r="F233" s="29" t="s">
        <v>327</v>
      </c>
      <c r="H233" s="4"/>
      <c r="I233" s="4"/>
      <c r="J233" s="6"/>
      <c r="K233" s="6"/>
    </row>
    <row r="234" spans="1:11" ht="15.4" x14ac:dyDescent="0.45">
      <c r="A234" s="26">
        <v>43993</v>
      </c>
      <c r="B234" s="37" t="s">
        <v>350</v>
      </c>
      <c r="C234" s="16">
        <v>7500</v>
      </c>
      <c r="D234" s="39" t="s">
        <v>325</v>
      </c>
      <c r="E234" s="18" t="s">
        <v>326</v>
      </c>
      <c r="F234" s="29" t="s">
        <v>327</v>
      </c>
      <c r="H234" s="4"/>
      <c r="I234" s="4"/>
      <c r="J234" s="6"/>
      <c r="K234" s="6"/>
    </row>
    <row r="235" spans="1:11" ht="15.4" x14ac:dyDescent="0.45">
      <c r="A235" s="26">
        <v>43993</v>
      </c>
      <c r="B235" s="37" t="s">
        <v>351</v>
      </c>
      <c r="C235" s="16">
        <v>7500</v>
      </c>
      <c r="D235" s="39" t="s">
        <v>325</v>
      </c>
      <c r="E235" s="18" t="s">
        <v>326</v>
      </c>
      <c r="F235" s="29" t="s">
        <v>327</v>
      </c>
      <c r="H235" s="4"/>
      <c r="I235" s="4"/>
      <c r="J235" s="6"/>
      <c r="K235" s="6"/>
    </row>
    <row r="236" spans="1:11" ht="15.4" x14ac:dyDescent="0.45">
      <c r="A236" s="26">
        <v>43993</v>
      </c>
      <c r="B236" s="37" t="s">
        <v>352</v>
      </c>
      <c r="C236" s="16">
        <v>7500</v>
      </c>
      <c r="D236" s="39" t="s">
        <v>325</v>
      </c>
      <c r="E236" s="18" t="s">
        <v>326</v>
      </c>
      <c r="F236" s="29" t="s">
        <v>327</v>
      </c>
      <c r="H236" s="4"/>
      <c r="I236" s="4"/>
      <c r="J236" s="6"/>
      <c r="K236" s="6"/>
    </row>
    <row r="237" spans="1:11" ht="15.4" x14ac:dyDescent="0.45">
      <c r="A237" s="26">
        <v>43993</v>
      </c>
      <c r="B237" s="37" t="s">
        <v>353</v>
      </c>
      <c r="C237" s="16">
        <v>7500</v>
      </c>
      <c r="D237" s="39" t="s">
        <v>325</v>
      </c>
      <c r="E237" s="18" t="s">
        <v>326</v>
      </c>
      <c r="F237" s="29" t="s">
        <v>327</v>
      </c>
      <c r="H237" s="4"/>
      <c r="I237" s="4"/>
      <c r="J237" s="6"/>
      <c r="K237" s="6"/>
    </row>
    <row r="238" spans="1:11" ht="30.75" x14ac:dyDescent="0.45">
      <c r="A238" s="26">
        <v>43993</v>
      </c>
      <c r="B238" s="37" t="s">
        <v>64</v>
      </c>
      <c r="C238" s="16">
        <v>105800</v>
      </c>
      <c r="D238" s="39" t="s">
        <v>354</v>
      </c>
      <c r="E238" s="18" t="s">
        <v>253</v>
      </c>
      <c r="F238" s="29" t="s">
        <v>355</v>
      </c>
      <c r="H238" s="4"/>
      <c r="I238" s="4"/>
      <c r="J238" s="6"/>
      <c r="K238" s="6"/>
    </row>
    <row r="239" spans="1:11" ht="30.75" x14ac:dyDescent="0.45">
      <c r="A239" s="26">
        <v>43993</v>
      </c>
      <c r="B239" s="37" t="s">
        <v>64</v>
      </c>
      <c r="C239" s="16">
        <v>3450</v>
      </c>
      <c r="D239" s="39" t="s">
        <v>356</v>
      </c>
      <c r="E239" s="18" t="s">
        <v>253</v>
      </c>
      <c r="F239" s="29" t="s">
        <v>357</v>
      </c>
      <c r="H239" s="4"/>
      <c r="I239" s="4"/>
      <c r="J239" s="6"/>
      <c r="K239" s="6"/>
    </row>
    <row r="240" spans="1:11" ht="15.4" x14ac:dyDescent="0.45">
      <c r="A240" s="26">
        <v>43993</v>
      </c>
      <c r="B240" s="37" t="s">
        <v>358</v>
      </c>
      <c r="C240" s="16">
        <v>5515</v>
      </c>
      <c r="D240" s="39" t="s">
        <v>325</v>
      </c>
      <c r="E240" s="18" t="s">
        <v>326</v>
      </c>
      <c r="F240" s="29" t="s">
        <v>359</v>
      </c>
      <c r="H240" s="4"/>
      <c r="I240" s="4"/>
      <c r="J240" s="6"/>
      <c r="K240" s="6"/>
    </row>
    <row r="241" spans="1:11" ht="15.4" x14ac:dyDescent="0.45">
      <c r="A241" s="26">
        <v>43993</v>
      </c>
      <c r="B241" s="37" t="s">
        <v>360</v>
      </c>
      <c r="C241" s="16">
        <v>7500</v>
      </c>
      <c r="D241" s="39" t="s">
        <v>325</v>
      </c>
      <c r="E241" s="18" t="s">
        <v>326</v>
      </c>
      <c r="F241" s="29" t="s">
        <v>327</v>
      </c>
      <c r="H241" s="4"/>
      <c r="I241" s="4"/>
      <c r="J241" s="6"/>
      <c r="K241" s="6"/>
    </row>
    <row r="242" spans="1:11" ht="15.4" x14ac:dyDescent="0.45">
      <c r="A242" s="26">
        <v>43993</v>
      </c>
      <c r="B242" s="37" t="s">
        <v>361</v>
      </c>
      <c r="C242" s="16">
        <v>7500</v>
      </c>
      <c r="D242" s="39" t="s">
        <v>325</v>
      </c>
      <c r="E242" s="18" t="s">
        <v>326</v>
      </c>
      <c r="F242" s="29" t="s">
        <v>327</v>
      </c>
      <c r="H242" s="4"/>
      <c r="I242" s="4"/>
      <c r="J242" s="6"/>
      <c r="K242" s="6"/>
    </row>
    <row r="243" spans="1:11" ht="15.4" x14ac:dyDescent="0.45">
      <c r="A243" s="26">
        <v>43993</v>
      </c>
      <c r="B243" s="37" t="s">
        <v>362</v>
      </c>
      <c r="C243" s="16">
        <v>7500</v>
      </c>
      <c r="D243" s="39" t="s">
        <v>325</v>
      </c>
      <c r="E243" s="18" t="s">
        <v>326</v>
      </c>
      <c r="F243" s="29" t="s">
        <v>327</v>
      </c>
      <c r="H243" s="4"/>
      <c r="I243" s="4"/>
      <c r="J243" s="6"/>
      <c r="K243" s="6"/>
    </row>
    <row r="244" spans="1:11" ht="15.4" x14ac:dyDescent="0.45">
      <c r="A244" s="26">
        <v>43993</v>
      </c>
      <c r="B244" s="37" t="s">
        <v>363</v>
      </c>
      <c r="C244" s="16">
        <v>7500</v>
      </c>
      <c r="D244" s="39" t="s">
        <v>325</v>
      </c>
      <c r="E244" s="18" t="s">
        <v>326</v>
      </c>
      <c r="F244" s="29" t="s">
        <v>327</v>
      </c>
      <c r="H244" s="4"/>
      <c r="I244" s="4"/>
      <c r="J244" s="6"/>
      <c r="K244" s="6"/>
    </row>
    <row r="245" spans="1:11" ht="15.4" x14ac:dyDescent="0.45">
      <c r="A245" s="26">
        <v>43993</v>
      </c>
      <c r="B245" s="37" t="s">
        <v>364</v>
      </c>
      <c r="C245" s="16">
        <v>7500</v>
      </c>
      <c r="D245" s="39" t="s">
        <v>325</v>
      </c>
      <c r="E245" s="18" t="s">
        <v>326</v>
      </c>
      <c r="F245" s="29" t="s">
        <v>327</v>
      </c>
      <c r="H245" s="4"/>
      <c r="I245" s="4"/>
      <c r="J245" s="6"/>
      <c r="K245" s="6"/>
    </row>
    <row r="246" spans="1:11" ht="15.4" x14ac:dyDescent="0.45">
      <c r="A246" s="26">
        <v>43993</v>
      </c>
      <c r="B246" s="37" t="s">
        <v>365</v>
      </c>
      <c r="C246" s="16">
        <v>7500</v>
      </c>
      <c r="D246" s="39" t="s">
        <v>325</v>
      </c>
      <c r="E246" s="18" t="s">
        <v>326</v>
      </c>
      <c r="F246" s="29" t="s">
        <v>327</v>
      </c>
      <c r="H246" s="4"/>
      <c r="I246" s="4"/>
      <c r="J246" s="6"/>
      <c r="K246" s="6"/>
    </row>
    <row r="247" spans="1:11" ht="15.4" x14ac:dyDescent="0.45">
      <c r="A247" s="26">
        <v>43993</v>
      </c>
      <c r="B247" s="37" t="s">
        <v>366</v>
      </c>
      <c r="C247" s="16">
        <v>7500</v>
      </c>
      <c r="D247" s="39" t="s">
        <v>325</v>
      </c>
      <c r="E247" s="18" t="s">
        <v>326</v>
      </c>
      <c r="F247" s="29" t="s">
        <v>327</v>
      </c>
      <c r="H247" s="4"/>
      <c r="I247" s="4"/>
      <c r="J247" s="6"/>
      <c r="K247" s="6"/>
    </row>
    <row r="248" spans="1:11" ht="15.4" x14ac:dyDescent="0.45">
      <c r="A248" s="26">
        <v>43993</v>
      </c>
      <c r="B248" s="37" t="s">
        <v>367</v>
      </c>
      <c r="C248" s="16">
        <v>5284</v>
      </c>
      <c r="D248" s="39" t="s">
        <v>325</v>
      </c>
      <c r="E248" s="18" t="s">
        <v>326</v>
      </c>
      <c r="F248" s="29" t="s">
        <v>327</v>
      </c>
      <c r="H248" s="4"/>
      <c r="I248" s="4"/>
      <c r="J248" s="6"/>
      <c r="K248" s="6"/>
    </row>
    <row r="249" spans="1:11" ht="15.4" x14ac:dyDescent="0.45">
      <c r="A249" s="26">
        <v>43993</v>
      </c>
      <c r="B249" s="37" t="s">
        <v>368</v>
      </c>
      <c r="C249" s="16">
        <v>7500</v>
      </c>
      <c r="D249" s="39" t="s">
        <v>325</v>
      </c>
      <c r="E249" s="18" t="s">
        <v>326</v>
      </c>
      <c r="F249" s="29" t="s">
        <v>327</v>
      </c>
      <c r="H249" s="4"/>
      <c r="I249" s="4"/>
      <c r="J249" s="6"/>
      <c r="K249" s="6"/>
    </row>
    <row r="250" spans="1:11" ht="15.4" x14ac:dyDescent="0.45">
      <c r="A250" s="26">
        <v>43993</v>
      </c>
      <c r="B250" s="37" t="s">
        <v>369</v>
      </c>
      <c r="C250" s="16">
        <v>7500</v>
      </c>
      <c r="D250" s="39" t="s">
        <v>325</v>
      </c>
      <c r="E250" s="18" t="s">
        <v>326</v>
      </c>
      <c r="F250" s="29" t="s">
        <v>327</v>
      </c>
      <c r="H250" s="4"/>
      <c r="I250" s="4"/>
      <c r="J250" s="6"/>
      <c r="K250" s="6"/>
    </row>
    <row r="251" spans="1:11" ht="15.4" x14ac:dyDescent="0.45">
      <c r="A251" s="26">
        <v>43993</v>
      </c>
      <c r="B251" s="37" t="s">
        <v>370</v>
      </c>
      <c r="C251" s="16">
        <v>7500</v>
      </c>
      <c r="D251" s="39" t="s">
        <v>325</v>
      </c>
      <c r="E251" s="18" t="s">
        <v>326</v>
      </c>
      <c r="F251" s="29" t="s">
        <v>327</v>
      </c>
      <c r="H251" s="4"/>
      <c r="I251" s="4"/>
      <c r="J251" s="6"/>
      <c r="K251" s="6"/>
    </row>
    <row r="252" spans="1:11" ht="15.4" x14ac:dyDescent="0.45">
      <c r="A252" s="26">
        <v>43993</v>
      </c>
      <c r="B252" s="37" t="s">
        <v>371</v>
      </c>
      <c r="C252" s="16">
        <v>7500</v>
      </c>
      <c r="D252" s="39" t="s">
        <v>325</v>
      </c>
      <c r="E252" s="18" t="s">
        <v>326</v>
      </c>
      <c r="F252" s="29" t="s">
        <v>327</v>
      </c>
      <c r="H252" s="4"/>
      <c r="I252" s="4"/>
      <c r="J252" s="6"/>
      <c r="K252" s="6"/>
    </row>
    <row r="253" spans="1:11" ht="15.4" x14ac:dyDescent="0.45">
      <c r="A253" s="26">
        <v>43993</v>
      </c>
      <c r="B253" s="37" t="s">
        <v>372</v>
      </c>
      <c r="C253" s="16">
        <v>6700</v>
      </c>
      <c r="D253" s="39" t="s">
        <v>325</v>
      </c>
      <c r="E253" s="18" t="s">
        <v>326</v>
      </c>
      <c r="F253" s="29" t="s">
        <v>327</v>
      </c>
      <c r="H253" s="4"/>
      <c r="I253" s="4"/>
      <c r="J253" s="6"/>
      <c r="K253" s="6"/>
    </row>
    <row r="254" spans="1:11" ht="15.4" x14ac:dyDescent="0.45">
      <c r="A254" s="26">
        <v>43993</v>
      </c>
      <c r="B254" s="37" t="s">
        <v>373</v>
      </c>
      <c r="C254" s="16">
        <v>7500</v>
      </c>
      <c r="D254" s="39" t="s">
        <v>325</v>
      </c>
      <c r="E254" s="18" t="s">
        <v>326</v>
      </c>
      <c r="F254" s="29" t="s">
        <v>327</v>
      </c>
      <c r="H254" s="4"/>
      <c r="I254" s="4"/>
      <c r="J254" s="6"/>
      <c r="K254" s="6"/>
    </row>
    <row r="255" spans="1:11" ht="15.4" x14ac:dyDescent="0.45">
      <c r="A255" s="26">
        <v>43993</v>
      </c>
      <c r="B255" s="37" t="s">
        <v>374</v>
      </c>
      <c r="C255" s="16">
        <v>7414.21</v>
      </c>
      <c r="D255" s="39" t="s">
        <v>325</v>
      </c>
      <c r="E255" s="18" t="s">
        <v>326</v>
      </c>
      <c r="F255" s="29" t="s">
        <v>327</v>
      </c>
      <c r="H255" s="4"/>
      <c r="I255" s="4"/>
      <c r="J255" s="6"/>
      <c r="K255" s="6"/>
    </row>
    <row r="256" spans="1:11" ht="15.4" x14ac:dyDescent="0.45">
      <c r="A256" s="26">
        <v>43993</v>
      </c>
      <c r="B256" s="37" t="s">
        <v>375</v>
      </c>
      <c r="C256" s="16">
        <v>7500</v>
      </c>
      <c r="D256" s="39" t="s">
        <v>325</v>
      </c>
      <c r="E256" s="18" t="s">
        <v>326</v>
      </c>
      <c r="F256" s="29" t="s">
        <v>327</v>
      </c>
      <c r="H256" s="4"/>
      <c r="I256" s="4"/>
      <c r="J256" s="6"/>
      <c r="K256" s="6"/>
    </row>
    <row r="257" spans="1:11" ht="15.4" x14ac:dyDescent="0.45">
      <c r="A257" s="26">
        <v>43993</v>
      </c>
      <c r="B257" s="37" t="s">
        <v>376</v>
      </c>
      <c r="C257" s="16">
        <v>5154</v>
      </c>
      <c r="D257" s="39" t="s">
        <v>325</v>
      </c>
      <c r="E257" s="18" t="s">
        <v>326</v>
      </c>
      <c r="F257" s="29" t="s">
        <v>327</v>
      </c>
      <c r="H257" s="4"/>
      <c r="I257" s="4"/>
      <c r="J257" s="6"/>
      <c r="K257" s="6"/>
    </row>
    <row r="258" spans="1:11" ht="15.4" x14ac:dyDescent="0.45">
      <c r="A258" s="26">
        <v>43993</v>
      </c>
      <c r="B258" s="37" t="s">
        <v>377</v>
      </c>
      <c r="C258" s="16">
        <v>4750</v>
      </c>
      <c r="D258" s="39" t="s">
        <v>325</v>
      </c>
      <c r="E258" s="18" t="s">
        <v>326</v>
      </c>
      <c r="F258" s="29" t="s">
        <v>327</v>
      </c>
      <c r="H258" s="4"/>
      <c r="I258" s="4"/>
      <c r="J258" s="6"/>
      <c r="K258" s="6"/>
    </row>
    <row r="259" spans="1:11" ht="15.4" x14ac:dyDescent="0.45">
      <c r="A259" s="26">
        <v>43993</v>
      </c>
      <c r="B259" s="37" t="s">
        <v>378</v>
      </c>
      <c r="C259" s="16">
        <v>7500</v>
      </c>
      <c r="D259" s="39" t="s">
        <v>325</v>
      </c>
      <c r="E259" s="18" t="s">
        <v>326</v>
      </c>
      <c r="F259" s="29" t="s">
        <v>327</v>
      </c>
      <c r="H259" s="4"/>
      <c r="I259" s="4"/>
      <c r="J259" s="6"/>
      <c r="K259" s="6"/>
    </row>
    <row r="260" spans="1:11" ht="15.4" x14ac:dyDescent="0.45">
      <c r="A260" s="26">
        <v>43993</v>
      </c>
      <c r="B260" s="37" t="s">
        <v>379</v>
      </c>
      <c r="C260" s="16">
        <v>505.16</v>
      </c>
      <c r="D260" s="39" t="s">
        <v>380</v>
      </c>
      <c r="E260" s="18" t="s">
        <v>247</v>
      </c>
      <c r="F260" s="29">
        <v>5838746</v>
      </c>
      <c r="H260" s="4"/>
      <c r="I260" s="4"/>
      <c r="J260" s="6"/>
      <c r="K260" s="6"/>
    </row>
    <row r="261" spans="1:11" ht="15.4" x14ac:dyDescent="0.45">
      <c r="A261" s="26">
        <v>43993</v>
      </c>
      <c r="B261" s="37" t="s">
        <v>379</v>
      </c>
      <c r="C261" s="16">
        <v>263.94</v>
      </c>
      <c r="D261" s="39" t="s">
        <v>380</v>
      </c>
      <c r="E261" s="18" t="s">
        <v>247</v>
      </c>
      <c r="F261" s="29">
        <v>6981884</v>
      </c>
      <c r="H261" s="4"/>
      <c r="I261" s="4"/>
      <c r="J261" s="6"/>
      <c r="K261" s="6"/>
    </row>
    <row r="262" spans="1:11" ht="15.4" x14ac:dyDescent="0.45">
      <c r="A262" s="26">
        <v>43993</v>
      </c>
      <c r="B262" s="37" t="s">
        <v>379</v>
      </c>
      <c r="C262" s="16">
        <v>600.46</v>
      </c>
      <c r="D262" s="39" t="s">
        <v>380</v>
      </c>
      <c r="E262" s="18" t="s">
        <v>247</v>
      </c>
      <c r="F262" s="29">
        <v>7159515</v>
      </c>
      <c r="H262" s="4"/>
      <c r="I262" s="4"/>
      <c r="J262" s="6"/>
      <c r="K262" s="6"/>
    </row>
    <row r="263" spans="1:11" ht="15.4" x14ac:dyDescent="0.45">
      <c r="A263" s="26">
        <v>43993</v>
      </c>
      <c r="B263" s="37" t="s">
        <v>379</v>
      </c>
      <c r="C263" s="16">
        <v>643.24</v>
      </c>
      <c r="D263" s="39" t="s">
        <v>380</v>
      </c>
      <c r="E263" s="18" t="s">
        <v>247</v>
      </c>
      <c r="F263" s="29">
        <v>7333638</v>
      </c>
      <c r="H263" s="4"/>
      <c r="I263" s="4"/>
      <c r="J263" s="6"/>
      <c r="K263" s="6"/>
    </row>
    <row r="264" spans="1:11" ht="15.4" x14ac:dyDescent="0.45">
      <c r="A264" s="26">
        <v>43993</v>
      </c>
      <c r="B264" s="37" t="s">
        <v>676</v>
      </c>
      <c r="C264" s="16">
        <v>7500</v>
      </c>
      <c r="D264" s="39" t="s">
        <v>325</v>
      </c>
      <c r="E264" s="18" t="s">
        <v>326</v>
      </c>
      <c r="F264" s="29" t="s">
        <v>327</v>
      </c>
      <c r="H264" s="4"/>
      <c r="I264" s="4"/>
      <c r="J264" s="6"/>
      <c r="K264" s="6"/>
    </row>
    <row r="265" spans="1:11" ht="15.4" x14ac:dyDescent="0.45">
      <c r="A265" s="26">
        <v>43993</v>
      </c>
      <c r="B265" s="37" t="s">
        <v>685</v>
      </c>
      <c r="C265" s="16">
        <v>7500</v>
      </c>
      <c r="D265" s="39" t="s">
        <v>325</v>
      </c>
      <c r="E265" s="18" t="s">
        <v>326</v>
      </c>
      <c r="F265" s="29" t="s">
        <v>327</v>
      </c>
      <c r="H265" s="4"/>
      <c r="I265" s="4"/>
      <c r="J265" s="6"/>
      <c r="K265" s="6"/>
    </row>
    <row r="266" spans="1:11" ht="15.4" x14ac:dyDescent="0.45">
      <c r="A266" s="26">
        <v>43993</v>
      </c>
      <c r="B266" s="37" t="s">
        <v>381</v>
      </c>
      <c r="C266" s="16">
        <v>7500</v>
      </c>
      <c r="D266" s="39" t="s">
        <v>325</v>
      </c>
      <c r="E266" s="18" t="s">
        <v>326</v>
      </c>
      <c r="F266" s="29" t="s">
        <v>327</v>
      </c>
      <c r="H266" s="4"/>
      <c r="I266" s="4"/>
      <c r="J266" s="6"/>
      <c r="K266" s="6"/>
    </row>
    <row r="267" spans="1:11" ht="15.4" x14ac:dyDescent="0.45">
      <c r="A267" s="26">
        <v>43993</v>
      </c>
      <c r="B267" s="37" t="s">
        <v>382</v>
      </c>
      <c r="C267" s="16">
        <v>3093.33</v>
      </c>
      <c r="D267" s="39" t="s">
        <v>325</v>
      </c>
      <c r="E267" s="18" t="s">
        <v>326</v>
      </c>
      <c r="F267" s="29" t="s">
        <v>327</v>
      </c>
      <c r="H267" s="4"/>
      <c r="I267" s="4"/>
      <c r="J267" s="6"/>
      <c r="K267" s="6"/>
    </row>
    <row r="268" spans="1:11" ht="15.4" x14ac:dyDescent="0.45">
      <c r="A268" s="26">
        <v>43993</v>
      </c>
      <c r="B268" s="37" t="s">
        <v>383</v>
      </c>
      <c r="C268" s="16">
        <v>5524.02</v>
      </c>
      <c r="D268" s="39" t="s">
        <v>325</v>
      </c>
      <c r="E268" s="18" t="s">
        <v>326</v>
      </c>
      <c r="F268" s="29" t="s">
        <v>327</v>
      </c>
      <c r="H268" s="4"/>
      <c r="I268" s="4"/>
      <c r="J268" s="6"/>
      <c r="K268" s="6"/>
    </row>
    <row r="269" spans="1:11" ht="15.4" x14ac:dyDescent="0.45">
      <c r="A269" s="26">
        <v>43993</v>
      </c>
      <c r="B269" s="37" t="s">
        <v>384</v>
      </c>
      <c r="C269" s="16">
        <v>7500</v>
      </c>
      <c r="D269" s="39" t="s">
        <v>325</v>
      </c>
      <c r="E269" s="18" t="s">
        <v>326</v>
      </c>
      <c r="F269" s="29" t="s">
        <v>327</v>
      </c>
      <c r="H269" s="4"/>
      <c r="I269" s="4"/>
      <c r="J269" s="6"/>
      <c r="K269" s="6"/>
    </row>
    <row r="270" spans="1:11" ht="15.4" x14ac:dyDescent="0.45">
      <c r="A270" s="26">
        <v>43993</v>
      </c>
      <c r="B270" s="37" t="s">
        <v>385</v>
      </c>
      <c r="C270" s="16">
        <v>7500</v>
      </c>
      <c r="D270" s="39" t="s">
        <v>325</v>
      </c>
      <c r="E270" s="18" t="s">
        <v>326</v>
      </c>
      <c r="F270" s="29" t="s">
        <v>327</v>
      </c>
      <c r="H270" s="4"/>
      <c r="I270" s="4"/>
      <c r="J270" s="6"/>
      <c r="K270" s="6"/>
    </row>
    <row r="271" spans="1:11" ht="15.4" x14ac:dyDescent="0.45">
      <c r="A271" s="26">
        <v>43993</v>
      </c>
      <c r="B271" s="37" t="s">
        <v>386</v>
      </c>
      <c r="C271" s="16">
        <v>7500</v>
      </c>
      <c r="D271" s="39" t="s">
        <v>325</v>
      </c>
      <c r="E271" s="18" t="s">
        <v>326</v>
      </c>
      <c r="F271" s="29" t="s">
        <v>327</v>
      </c>
      <c r="H271" s="4"/>
      <c r="I271" s="4"/>
      <c r="J271" s="6"/>
      <c r="K271" s="6"/>
    </row>
    <row r="272" spans="1:11" ht="15.4" x14ac:dyDescent="0.45">
      <c r="A272" s="26">
        <v>43993</v>
      </c>
      <c r="B272" s="37" t="s">
        <v>387</v>
      </c>
      <c r="C272" s="16">
        <v>7500</v>
      </c>
      <c r="D272" s="39" t="s">
        <v>325</v>
      </c>
      <c r="E272" s="18" t="s">
        <v>326</v>
      </c>
      <c r="F272" s="29" t="s">
        <v>327</v>
      </c>
      <c r="H272" s="4"/>
      <c r="I272" s="4"/>
      <c r="J272" s="6"/>
      <c r="K272" s="6"/>
    </row>
    <row r="273" spans="1:11" ht="15.4" x14ac:dyDescent="0.45">
      <c r="A273" s="26">
        <v>43993</v>
      </c>
      <c r="B273" s="37" t="s">
        <v>388</v>
      </c>
      <c r="C273" s="16">
        <v>7500</v>
      </c>
      <c r="D273" s="39" t="s">
        <v>325</v>
      </c>
      <c r="E273" s="18" t="s">
        <v>326</v>
      </c>
      <c r="F273" s="29" t="s">
        <v>327</v>
      </c>
      <c r="H273" s="4"/>
      <c r="I273" s="4"/>
      <c r="J273" s="6"/>
      <c r="K273" s="6"/>
    </row>
    <row r="274" spans="1:11" ht="15.4" x14ac:dyDescent="0.45">
      <c r="A274" s="26">
        <v>43993</v>
      </c>
      <c r="B274" s="37" t="s">
        <v>389</v>
      </c>
      <c r="C274" s="16">
        <v>7500</v>
      </c>
      <c r="D274" s="39" t="s">
        <v>325</v>
      </c>
      <c r="E274" s="18" t="s">
        <v>326</v>
      </c>
      <c r="F274" s="29" t="s">
        <v>327</v>
      </c>
      <c r="H274" s="4"/>
      <c r="I274" s="4"/>
      <c r="J274" s="6"/>
      <c r="K274" s="6"/>
    </row>
    <row r="275" spans="1:11" ht="15.4" x14ac:dyDescent="0.45">
      <c r="A275" s="26">
        <v>43993</v>
      </c>
      <c r="B275" s="37" t="s">
        <v>390</v>
      </c>
      <c r="C275" s="16">
        <v>7500</v>
      </c>
      <c r="D275" s="39" t="s">
        <v>325</v>
      </c>
      <c r="E275" s="18" t="s">
        <v>326</v>
      </c>
      <c r="F275" s="29" t="s">
        <v>327</v>
      </c>
      <c r="H275" s="4"/>
      <c r="I275" s="4"/>
      <c r="J275" s="6"/>
      <c r="K275" s="6"/>
    </row>
    <row r="276" spans="1:11" ht="15.4" x14ac:dyDescent="0.45">
      <c r="A276" s="26">
        <v>43993</v>
      </c>
      <c r="B276" s="37" t="s">
        <v>391</v>
      </c>
      <c r="C276" s="16">
        <v>7500</v>
      </c>
      <c r="D276" s="39" t="s">
        <v>325</v>
      </c>
      <c r="E276" s="18" t="s">
        <v>326</v>
      </c>
      <c r="F276" s="29" t="s">
        <v>327</v>
      </c>
      <c r="H276" s="4"/>
      <c r="I276" s="4"/>
      <c r="J276" s="6"/>
      <c r="K276" s="6"/>
    </row>
    <row r="277" spans="1:11" ht="15.4" x14ac:dyDescent="0.45">
      <c r="A277" s="26">
        <v>43993</v>
      </c>
      <c r="B277" s="37" t="s">
        <v>392</v>
      </c>
      <c r="C277" s="16">
        <v>7500</v>
      </c>
      <c r="D277" s="39" t="s">
        <v>325</v>
      </c>
      <c r="E277" s="18" t="s">
        <v>326</v>
      </c>
      <c r="F277" s="29" t="s">
        <v>327</v>
      </c>
      <c r="H277" s="4"/>
      <c r="I277" s="4"/>
      <c r="J277" s="6"/>
      <c r="K277" s="6"/>
    </row>
    <row r="278" spans="1:11" ht="15.4" x14ac:dyDescent="0.45">
      <c r="A278" s="26">
        <v>43993</v>
      </c>
      <c r="B278" s="37" t="s">
        <v>393</v>
      </c>
      <c r="C278" s="16">
        <v>7500</v>
      </c>
      <c r="D278" s="39" t="s">
        <v>325</v>
      </c>
      <c r="E278" s="18" t="s">
        <v>326</v>
      </c>
      <c r="F278" s="29" t="s">
        <v>327</v>
      </c>
      <c r="H278" s="4"/>
      <c r="I278" s="4"/>
      <c r="J278" s="6"/>
      <c r="K278" s="6"/>
    </row>
    <row r="279" spans="1:11" ht="15.4" x14ac:dyDescent="0.45">
      <c r="A279" s="26">
        <v>43993</v>
      </c>
      <c r="B279" s="37" t="s">
        <v>394</v>
      </c>
      <c r="C279" s="16">
        <v>7500</v>
      </c>
      <c r="D279" s="39" t="s">
        <v>325</v>
      </c>
      <c r="E279" s="18" t="s">
        <v>326</v>
      </c>
      <c r="F279" s="29" t="s">
        <v>327</v>
      </c>
      <c r="H279" s="4"/>
      <c r="I279" s="4"/>
      <c r="J279" s="6"/>
      <c r="K279" s="6"/>
    </row>
    <row r="280" spans="1:11" ht="15.4" x14ac:dyDescent="0.45">
      <c r="A280" s="26">
        <v>43993</v>
      </c>
      <c r="B280" s="37" t="s">
        <v>395</v>
      </c>
      <c r="C280" s="16">
        <v>7500</v>
      </c>
      <c r="D280" s="39" t="s">
        <v>325</v>
      </c>
      <c r="E280" s="18" t="s">
        <v>326</v>
      </c>
      <c r="F280" s="29" t="s">
        <v>327</v>
      </c>
      <c r="H280" s="4"/>
      <c r="I280" s="4"/>
      <c r="J280" s="6"/>
      <c r="K280" s="6"/>
    </row>
    <row r="281" spans="1:11" ht="15.4" x14ac:dyDescent="0.45">
      <c r="A281" s="26">
        <v>43993</v>
      </c>
      <c r="B281" s="37" t="s">
        <v>396</v>
      </c>
      <c r="C281" s="16">
        <v>7500</v>
      </c>
      <c r="D281" s="39" t="s">
        <v>325</v>
      </c>
      <c r="E281" s="18" t="s">
        <v>326</v>
      </c>
      <c r="F281" s="29" t="s">
        <v>327</v>
      </c>
      <c r="H281" s="4"/>
      <c r="I281" s="4"/>
      <c r="J281" s="6"/>
      <c r="K281" s="6"/>
    </row>
    <row r="282" spans="1:11" ht="15.4" x14ac:dyDescent="0.45">
      <c r="A282" s="26">
        <v>43993</v>
      </c>
      <c r="B282" s="37" t="s">
        <v>397</v>
      </c>
      <c r="C282" s="16">
        <v>7500</v>
      </c>
      <c r="D282" s="39" t="s">
        <v>325</v>
      </c>
      <c r="E282" s="18" t="s">
        <v>326</v>
      </c>
      <c r="F282" s="29" t="s">
        <v>327</v>
      </c>
      <c r="H282" s="4"/>
      <c r="I282" s="4"/>
      <c r="J282" s="6"/>
      <c r="K282" s="6"/>
    </row>
    <row r="283" spans="1:11" ht="15.4" x14ac:dyDescent="0.45">
      <c r="A283" s="26">
        <v>43993</v>
      </c>
      <c r="B283" s="37" t="s">
        <v>398</v>
      </c>
      <c r="C283" s="16">
        <v>2700</v>
      </c>
      <c r="D283" s="39" t="s">
        <v>325</v>
      </c>
      <c r="E283" s="18" t="s">
        <v>326</v>
      </c>
      <c r="F283" s="29" t="s">
        <v>327</v>
      </c>
      <c r="H283" s="4"/>
      <c r="I283" s="4"/>
      <c r="J283" s="6"/>
      <c r="K283" s="6"/>
    </row>
    <row r="284" spans="1:11" ht="15.4" x14ac:dyDescent="0.45">
      <c r="A284" s="26">
        <v>43993</v>
      </c>
      <c r="B284" s="37" t="s">
        <v>399</v>
      </c>
      <c r="C284" s="16">
        <v>7500</v>
      </c>
      <c r="D284" s="39" t="s">
        <v>325</v>
      </c>
      <c r="E284" s="18" t="s">
        <v>326</v>
      </c>
      <c r="F284" s="29" t="s">
        <v>327</v>
      </c>
      <c r="H284" s="4"/>
      <c r="I284" s="4"/>
      <c r="J284" s="6"/>
      <c r="K284" s="6"/>
    </row>
    <row r="285" spans="1:11" ht="15.4" x14ac:dyDescent="0.45">
      <c r="A285" s="26">
        <v>43993</v>
      </c>
      <c r="B285" s="37" t="s">
        <v>400</v>
      </c>
      <c r="C285" s="16">
        <v>7500</v>
      </c>
      <c r="D285" s="39" t="s">
        <v>325</v>
      </c>
      <c r="E285" s="18" t="s">
        <v>326</v>
      </c>
      <c r="F285" s="29" t="s">
        <v>327</v>
      </c>
      <c r="H285" s="4"/>
      <c r="I285" s="4"/>
      <c r="J285" s="6"/>
      <c r="K285" s="6"/>
    </row>
    <row r="286" spans="1:11" ht="15.4" x14ac:dyDescent="0.45">
      <c r="A286" s="26">
        <v>43993</v>
      </c>
      <c r="B286" s="37" t="s">
        <v>401</v>
      </c>
      <c r="C286" s="16">
        <v>7500</v>
      </c>
      <c r="D286" s="39" t="s">
        <v>325</v>
      </c>
      <c r="E286" s="18" t="s">
        <v>326</v>
      </c>
      <c r="F286" s="29" t="s">
        <v>327</v>
      </c>
      <c r="H286" s="4"/>
      <c r="I286" s="4"/>
      <c r="J286" s="6"/>
      <c r="K286" s="6"/>
    </row>
    <row r="287" spans="1:11" ht="15.4" x14ac:dyDescent="0.45">
      <c r="A287" s="26">
        <v>43993</v>
      </c>
      <c r="B287" s="37" t="s">
        <v>402</v>
      </c>
      <c r="C287" s="16">
        <v>7231.5</v>
      </c>
      <c r="D287" s="39" t="s">
        <v>325</v>
      </c>
      <c r="E287" s="18" t="s">
        <v>326</v>
      </c>
      <c r="F287" s="29" t="s">
        <v>327</v>
      </c>
      <c r="H287" s="4"/>
      <c r="I287" s="4"/>
      <c r="J287" s="6"/>
      <c r="K287" s="6"/>
    </row>
    <row r="288" spans="1:11" ht="15.4" x14ac:dyDescent="0.45">
      <c r="A288" s="26">
        <v>43993</v>
      </c>
      <c r="B288" s="37" t="s">
        <v>403</v>
      </c>
      <c r="C288" s="16">
        <v>6138</v>
      </c>
      <c r="D288" s="39" t="s">
        <v>325</v>
      </c>
      <c r="E288" s="18" t="s">
        <v>326</v>
      </c>
      <c r="F288" s="29" t="s">
        <v>327</v>
      </c>
      <c r="H288" s="4"/>
      <c r="I288" s="4"/>
      <c r="J288" s="6"/>
      <c r="K288" s="6"/>
    </row>
    <row r="289" spans="1:11" ht="15.4" x14ac:dyDescent="0.45">
      <c r="A289" s="26">
        <v>43993</v>
      </c>
      <c r="B289" s="37" t="s">
        <v>404</v>
      </c>
      <c r="C289" s="16">
        <v>7500</v>
      </c>
      <c r="D289" s="39" t="s">
        <v>325</v>
      </c>
      <c r="E289" s="18" t="s">
        <v>326</v>
      </c>
      <c r="F289" s="29" t="s">
        <v>327</v>
      </c>
      <c r="H289" s="4"/>
      <c r="I289" s="4"/>
      <c r="J289" s="6"/>
      <c r="K289" s="6"/>
    </row>
    <row r="290" spans="1:11" ht="15.4" x14ac:dyDescent="0.45">
      <c r="A290" s="26">
        <v>43993</v>
      </c>
      <c r="B290" s="37" t="s">
        <v>405</v>
      </c>
      <c r="C290" s="16">
        <v>7500</v>
      </c>
      <c r="D290" s="39" t="s">
        <v>325</v>
      </c>
      <c r="E290" s="18" t="s">
        <v>326</v>
      </c>
      <c r="F290" s="29" t="s">
        <v>327</v>
      </c>
      <c r="H290" s="4"/>
      <c r="I290" s="4"/>
      <c r="J290" s="6"/>
      <c r="K290" s="6"/>
    </row>
    <row r="291" spans="1:11" ht="15.4" x14ac:dyDescent="0.45">
      <c r="A291" s="26">
        <v>43993</v>
      </c>
      <c r="B291" s="37" t="s">
        <v>406</v>
      </c>
      <c r="C291" s="16">
        <v>7500</v>
      </c>
      <c r="D291" s="39" t="s">
        <v>325</v>
      </c>
      <c r="E291" s="18" t="s">
        <v>326</v>
      </c>
      <c r="F291" s="29" t="s">
        <v>327</v>
      </c>
      <c r="H291" s="4"/>
      <c r="I291" s="4"/>
      <c r="J291" s="6"/>
      <c r="K291" s="6"/>
    </row>
    <row r="292" spans="1:11" ht="15.4" x14ac:dyDescent="0.45">
      <c r="A292" s="26">
        <v>43993</v>
      </c>
      <c r="B292" s="37" t="s">
        <v>407</v>
      </c>
      <c r="C292" s="16">
        <v>4000</v>
      </c>
      <c r="D292" s="39" t="s">
        <v>325</v>
      </c>
      <c r="E292" s="18" t="s">
        <v>326</v>
      </c>
      <c r="F292" s="29" t="s">
        <v>327</v>
      </c>
      <c r="H292" s="4"/>
      <c r="I292" s="4"/>
      <c r="J292" s="6"/>
      <c r="K292" s="6"/>
    </row>
    <row r="293" spans="1:11" ht="15.4" x14ac:dyDescent="0.45">
      <c r="A293" s="26">
        <v>43993</v>
      </c>
      <c r="B293" s="37" t="s">
        <v>408</v>
      </c>
      <c r="C293" s="16">
        <v>7500</v>
      </c>
      <c r="D293" s="39" t="s">
        <v>325</v>
      </c>
      <c r="E293" s="18" t="s">
        <v>326</v>
      </c>
      <c r="F293" s="29" t="s">
        <v>327</v>
      </c>
      <c r="H293" s="4"/>
      <c r="I293" s="4"/>
      <c r="J293" s="6"/>
      <c r="K293" s="6"/>
    </row>
    <row r="294" spans="1:11" ht="15.4" x14ac:dyDescent="0.45">
      <c r="A294" s="26">
        <v>43993</v>
      </c>
      <c r="B294" s="37" t="s">
        <v>409</v>
      </c>
      <c r="C294" s="16">
        <v>7500</v>
      </c>
      <c r="D294" s="39" t="s">
        <v>325</v>
      </c>
      <c r="E294" s="18" t="s">
        <v>326</v>
      </c>
      <c r="F294" s="29" t="s">
        <v>327</v>
      </c>
      <c r="H294" s="4"/>
      <c r="I294" s="4"/>
      <c r="J294" s="6"/>
      <c r="K294" s="6"/>
    </row>
    <row r="295" spans="1:11" ht="15.4" x14ac:dyDescent="0.45">
      <c r="A295" s="26">
        <v>43993</v>
      </c>
      <c r="B295" s="37" t="s">
        <v>410</v>
      </c>
      <c r="C295" s="16">
        <v>7500</v>
      </c>
      <c r="D295" s="39" t="s">
        <v>325</v>
      </c>
      <c r="E295" s="18" t="s">
        <v>326</v>
      </c>
      <c r="F295" s="29" t="s">
        <v>327</v>
      </c>
      <c r="H295" s="4"/>
      <c r="I295" s="4"/>
      <c r="J295" s="6"/>
      <c r="K295" s="6"/>
    </row>
    <row r="296" spans="1:11" ht="15.4" x14ac:dyDescent="0.45">
      <c r="A296" s="26">
        <v>43993</v>
      </c>
      <c r="B296" s="37" t="s">
        <v>411</v>
      </c>
      <c r="C296" s="16">
        <v>7500</v>
      </c>
      <c r="D296" s="39" t="s">
        <v>325</v>
      </c>
      <c r="E296" s="18" t="s">
        <v>326</v>
      </c>
      <c r="F296" s="29" t="s">
        <v>327</v>
      </c>
      <c r="H296" s="4"/>
      <c r="I296" s="4"/>
      <c r="J296" s="6"/>
      <c r="K296" s="6"/>
    </row>
    <row r="297" spans="1:11" ht="15.4" x14ac:dyDescent="0.45">
      <c r="A297" s="26">
        <v>43993</v>
      </c>
      <c r="B297" s="37" t="s">
        <v>412</v>
      </c>
      <c r="C297" s="16">
        <v>7500</v>
      </c>
      <c r="D297" s="39" t="s">
        <v>325</v>
      </c>
      <c r="E297" s="18" t="s">
        <v>326</v>
      </c>
      <c r="F297" s="29" t="s">
        <v>327</v>
      </c>
      <c r="H297" s="4"/>
      <c r="I297" s="4"/>
      <c r="J297" s="6"/>
      <c r="K297" s="6"/>
    </row>
    <row r="298" spans="1:11" ht="15.4" x14ac:dyDescent="0.45">
      <c r="A298" s="26">
        <v>43993</v>
      </c>
      <c r="B298" s="37" t="s">
        <v>413</v>
      </c>
      <c r="C298" s="16">
        <v>7331</v>
      </c>
      <c r="D298" s="39" t="s">
        <v>325</v>
      </c>
      <c r="E298" s="18" t="s">
        <v>326</v>
      </c>
      <c r="F298" s="29" t="s">
        <v>327</v>
      </c>
      <c r="H298" s="4"/>
      <c r="I298" s="4"/>
      <c r="J298" s="6"/>
      <c r="K298" s="6"/>
    </row>
    <row r="299" spans="1:11" ht="15.4" x14ac:dyDescent="0.45">
      <c r="A299" s="26">
        <v>43993</v>
      </c>
      <c r="B299" s="37" t="s">
        <v>414</v>
      </c>
      <c r="C299" s="16">
        <v>5457</v>
      </c>
      <c r="D299" s="39" t="s">
        <v>325</v>
      </c>
      <c r="E299" s="18" t="s">
        <v>326</v>
      </c>
      <c r="F299" s="29" t="s">
        <v>327</v>
      </c>
      <c r="H299" s="4"/>
      <c r="I299" s="4"/>
      <c r="J299" s="6"/>
      <c r="K299" s="6"/>
    </row>
    <row r="300" spans="1:11" ht="15.4" x14ac:dyDescent="0.45">
      <c r="A300" s="26">
        <v>43993</v>
      </c>
      <c r="B300" s="37" t="s">
        <v>415</v>
      </c>
      <c r="C300" s="16">
        <v>4700</v>
      </c>
      <c r="D300" s="39" t="s">
        <v>325</v>
      </c>
      <c r="E300" s="18" t="s">
        <v>326</v>
      </c>
      <c r="F300" s="29" t="s">
        <v>327</v>
      </c>
      <c r="H300" s="4"/>
      <c r="I300" s="4"/>
      <c r="J300" s="6"/>
      <c r="K300" s="6"/>
    </row>
    <row r="301" spans="1:11" ht="15.4" x14ac:dyDescent="0.45">
      <c r="A301" s="26">
        <v>43993</v>
      </c>
      <c r="B301" s="37" t="s">
        <v>416</v>
      </c>
      <c r="C301" s="16">
        <v>4814.5</v>
      </c>
      <c r="D301" s="39" t="s">
        <v>325</v>
      </c>
      <c r="E301" s="18" t="s">
        <v>326</v>
      </c>
      <c r="F301" s="29" t="s">
        <v>327</v>
      </c>
      <c r="H301" s="4"/>
      <c r="I301" s="4"/>
      <c r="J301" s="6"/>
      <c r="K301" s="6"/>
    </row>
    <row r="302" spans="1:11" ht="15.4" x14ac:dyDescent="0.45">
      <c r="A302" s="26">
        <v>43993</v>
      </c>
      <c r="B302" s="37" t="s">
        <v>417</v>
      </c>
      <c r="C302" s="16">
        <v>7500</v>
      </c>
      <c r="D302" s="39" t="s">
        <v>325</v>
      </c>
      <c r="E302" s="18" t="s">
        <v>326</v>
      </c>
      <c r="F302" s="29" t="s">
        <v>327</v>
      </c>
      <c r="H302" s="4"/>
      <c r="I302" s="4"/>
      <c r="J302" s="6"/>
      <c r="K302" s="6"/>
    </row>
    <row r="303" spans="1:11" ht="15.4" x14ac:dyDescent="0.45">
      <c r="A303" s="26">
        <v>43993</v>
      </c>
      <c r="B303" s="37" t="s">
        <v>418</v>
      </c>
      <c r="C303" s="16">
        <v>269.97000000000003</v>
      </c>
      <c r="D303" s="39" t="s">
        <v>680</v>
      </c>
      <c r="E303" s="18" t="s">
        <v>672</v>
      </c>
      <c r="F303" s="29" t="s">
        <v>419</v>
      </c>
      <c r="H303" s="4"/>
      <c r="I303" s="4"/>
      <c r="J303" s="6"/>
      <c r="K303" s="6"/>
    </row>
    <row r="304" spans="1:11" ht="15.4" x14ac:dyDescent="0.45">
      <c r="A304" s="26">
        <v>43993</v>
      </c>
      <c r="B304" s="37" t="s">
        <v>420</v>
      </c>
      <c r="C304" s="16">
        <v>5000</v>
      </c>
      <c r="D304" s="39" t="s">
        <v>325</v>
      </c>
      <c r="E304" s="18" t="s">
        <v>326</v>
      </c>
      <c r="F304" s="29" t="s">
        <v>327</v>
      </c>
      <c r="H304" s="4"/>
      <c r="I304" s="4"/>
      <c r="J304" s="6"/>
      <c r="K304" s="6"/>
    </row>
    <row r="305" spans="1:11" ht="15.4" x14ac:dyDescent="0.45">
      <c r="A305" s="26">
        <v>43993</v>
      </c>
      <c r="B305" s="37" t="s">
        <v>421</v>
      </c>
      <c r="C305" s="16">
        <v>7500</v>
      </c>
      <c r="D305" s="39" t="s">
        <v>325</v>
      </c>
      <c r="E305" s="18" t="s">
        <v>326</v>
      </c>
      <c r="F305" s="29" t="s">
        <v>327</v>
      </c>
      <c r="H305" s="4"/>
      <c r="I305" s="4"/>
      <c r="J305" s="6"/>
      <c r="K305" s="6"/>
    </row>
    <row r="306" spans="1:11" ht="15.4" x14ac:dyDescent="0.45">
      <c r="A306" s="26">
        <v>43993</v>
      </c>
      <c r="B306" s="37" t="s">
        <v>422</v>
      </c>
      <c r="C306" s="16">
        <v>7500</v>
      </c>
      <c r="D306" s="39" t="s">
        <v>325</v>
      </c>
      <c r="E306" s="18" t="s">
        <v>326</v>
      </c>
      <c r="F306" s="29" t="s">
        <v>327</v>
      </c>
      <c r="H306" s="4"/>
      <c r="I306" s="4"/>
      <c r="J306" s="6"/>
      <c r="K306" s="6"/>
    </row>
    <row r="307" spans="1:11" ht="15.4" x14ac:dyDescent="0.45">
      <c r="A307" s="26">
        <v>43993</v>
      </c>
      <c r="B307" s="37" t="s">
        <v>423</v>
      </c>
      <c r="C307" s="16">
        <v>2000</v>
      </c>
      <c r="D307" s="39" t="s">
        <v>325</v>
      </c>
      <c r="E307" s="18" t="s">
        <v>326</v>
      </c>
      <c r="F307" s="29" t="s">
        <v>327</v>
      </c>
      <c r="H307" s="4"/>
      <c r="I307" s="4"/>
      <c r="J307" s="6"/>
      <c r="K307" s="6"/>
    </row>
    <row r="308" spans="1:11" ht="15.4" x14ac:dyDescent="0.45">
      <c r="A308" s="26">
        <v>43993</v>
      </c>
      <c r="B308" s="37" t="s">
        <v>424</v>
      </c>
      <c r="C308" s="16">
        <v>7252.72</v>
      </c>
      <c r="D308" s="39" t="s">
        <v>325</v>
      </c>
      <c r="E308" s="18" t="s">
        <v>326</v>
      </c>
      <c r="F308" s="29" t="s">
        <v>327</v>
      </c>
      <c r="H308" s="4"/>
      <c r="I308" s="4"/>
      <c r="J308" s="6"/>
      <c r="K308" s="6"/>
    </row>
    <row r="309" spans="1:11" ht="15.4" x14ac:dyDescent="0.45">
      <c r="A309" s="26">
        <v>43993</v>
      </c>
      <c r="B309" s="37" t="s">
        <v>425</v>
      </c>
      <c r="C309" s="16">
        <v>7500</v>
      </c>
      <c r="D309" s="39" t="s">
        <v>325</v>
      </c>
      <c r="E309" s="18" t="s">
        <v>326</v>
      </c>
      <c r="F309" s="29" t="s">
        <v>327</v>
      </c>
      <c r="H309" s="4"/>
      <c r="I309" s="4"/>
      <c r="J309" s="6"/>
      <c r="K309" s="6"/>
    </row>
    <row r="310" spans="1:11" ht="15.4" x14ac:dyDescent="0.45">
      <c r="A310" s="26">
        <v>43993</v>
      </c>
      <c r="B310" s="37" t="s">
        <v>426</v>
      </c>
      <c r="C310" s="16">
        <v>7500</v>
      </c>
      <c r="D310" s="39" t="s">
        <v>325</v>
      </c>
      <c r="E310" s="18" t="s">
        <v>326</v>
      </c>
      <c r="F310" s="29" t="s">
        <v>327</v>
      </c>
      <c r="H310" s="4"/>
      <c r="I310" s="4"/>
      <c r="J310" s="6"/>
      <c r="K310" s="6"/>
    </row>
    <row r="311" spans="1:11" ht="15.4" x14ac:dyDescent="0.45">
      <c r="A311" s="26">
        <v>43993</v>
      </c>
      <c r="B311" s="37" t="s">
        <v>427</v>
      </c>
      <c r="C311" s="16">
        <v>7500</v>
      </c>
      <c r="D311" s="39" t="s">
        <v>325</v>
      </c>
      <c r="E311" s="18" t="s">
        <v>326</v>
      </c>
      <c r="F311" s="29" t="s">
        <v>327</v>
      </c>
      <c r="H311" s="4"/>
      <c r="I311" s="4"/>
      <c r="J311" s="6"/>
      <c r="K311" s="6"/>
    </row>
    <row r="312" spans="1:11" ht="15.4" x14ac:dyDescent="0.45">
      <c r="A312" s="26">
        <v>43993</v>
      </c>
      <c r="B312" s="37" t="s">
        <v>428</v>
      </c>
      <c r="C312" s="16">
        <v>6000</v>
      </c>
      <c r="D312" s="39" t="s">
        <v>325</v>
      </c>
      <c r="E312" s="18" t="s">
        <v>326</v>
      </c>
      <c r="F312" s="29" t="s">
        <v>327</v>
      </c>
      <c r="H312" s="4"/>
      <c r="I312" s="4"/>
      <c r="J312" s="6"/>
      <c r="K312" s="6"/>
    </row>
    <row r="313" spans="1:11" ht="15.4" x14ac:dyDescent="0.45">
      <c r="A313" s="26">
        <v>43993</v>
      </c>
      <c r="B313" s="37" t="s">
        <v>429</v>
      </c>
      <c r="C313" s="16">
        <v>4000</v>
      </c>
      <c r="D313" s="39" t="s">
        <v>325</v>
      </c>
      <c r="E313" s="18" t="s">
        <v>326</v>
      </c>
      <c r="F313" s="29" t="s">
        <v>327</v>
      </c>
      <c r="H313" s="4"/>
      <c r="I313" s="4"/>
      <c r="J313" s="6"/>
      <c r="K313" s="6"/>
    </row>
    <row r="314" spans="1:11" ht="15.4" x14ac:dyDescent="0.45">
      <c r="A314" s="26">
        <v>43993</v>
      </c>
      <c r="B314" s="37" t="s">
        <v>430</v>
      </c>
      <c r="C314" s="16">
        <v>7492.51</v>
      </c>
      <c r="D314" s="39" t="s">
        <v>325</v>
      </c>
      <c r="E314" s="18" t="s">
        <v>326</v>
      </c>
      <c r="F314" s="29" t="s">
        <v>327</v>
      </c>
      <c r="H314" s="4"/>
      <c r="I314" s="4"/>
      <c r="J314" s="6"/>
      <c r="K314" s="6"/>
    </row>
    <row r="315" spans="1:11" ht="15.4" x14ac:dyDescent="0.45">
      <c r="A315" s="26">
        <v>43993</v>
      </c>
      <c r="B315" s="37" t="s">
        <v>431</v>
      </c>
      <c r="C315" s="16">
        <v>7500</v>
      </c>
      <c r="D315" s="39" t="s">
        <v>325</v>
      </c>
      <c r="E315" s="18" t="s">
        <v>326</v>
      </c>
      <c r="F315" s="29" t="s">
        <v>327</v>
      </c>
      <c r="H315" s="4"/>
      <c r="I315" s="4"/>
      <c r="J315" s="6"/>
      <c r="K315" s="6"/>
    </row>
    <row r="316" spans="1:11" ht="15.4" x14ac:dyDescent="0.45">
      <c r="A316" s="26">
        <v>43993</v>
      </c>
      <c r="B316" s="37" t="s">
        <v>432</v>
      </c>
      <c r="C316" s="16">
        <v>7500</v>
      </c>
      <c r="D316" s="39" t="s">
        <v>325</v>
      </c>
      <c r="E316" s="18" t="s">
        <v>326</v>
      </c>
      <c r="F316" s="29" t="s">
        <v>327</v>
      </c>
      <c r="H316" s="4"/>
      <c r="I316" s="4"/>
      <c r="J316" s="6"/>
      <c r="K316" s="6"/>
    </row>
    <row r="317" spans="1:11" ht="15.4" x14ac:dyDescent="0.45">
      <c r="A317" s="26">
        <v>43993</v>
      </c>
      <c r="B317" s="37" t="s">
        <v>433</v>
      </c>
      <c r="C317" s="16">
        <v>7500</v>
      </c>
      <c r="D317" s="39" t="s">
        <v>325</v>
      </c>
      <c r="E317" s="18" t="s">
        <v>326</v>
      </c>
      <c r="F317" s="29" t="s">
        <v>327</v>
      </c>
      <c r="H317" s="4"/>
      <c r="I317" s="4"/>
      <c r="J317" s="6"/>
      <c r="K317" s="6"/>
    </row>
    <row r="318" spans="1:11" ht="15.4" x14ac:dyDescent="0.45">
      <c r="A318" s="26">
        <v>43993</v>
      </c>
      <c r="B318" s="37" t="s">
        <v>434</v>
      </c>
      <c r="C318" s="16">
        <v>7500</v>
      </c>
      <c r="D318" s="39" t="s">
        <v>325</v>
      </c>
      <c r="E318" s="18" t="s">
        <v>326</v>
      </c>
      <c r="F318" s="29" t="s">
        <v>327</v>
      </c>
      <c r="H318" s="4"/>
      <c r="I318" s="4"/>
      <c r="J318" s="6"/>
      <c r="K318" s="6"/>
    </row>
    <row r="319" spans="1:11" ht="15.4" x14ac:dyDescent="0.45">
      <c r="A319" s="26">
        <v>43993</v>
      </c>
      <c r="B319" s="37" t="s">
        <v>435</v>
      </c>
      <c r="C319" s="16">
        <v>7329.36</v>
      </c>
      <c r="D319" s="39" t="s">
        <v>325</v>
      </c>
      <c r="E319" s="18" t="s">
        <v>326</v>
      </c>
      <c r="F319" s="29" t="s">
        <v>327</v>
      </c>
      <c r="H319" s="4"/>
      <c r="I319" s="4"/>
      <c r="J319" s="6"/>
      <c r="K319" s="6"/>
    </row>
    <row r="320" spans="1:11" ht="15.4" x14ac:dyDescent="0.45">
      <c r="A320" s="26">
        <v>43993</v>
      </c>
      <c r="B320" s="37" t="s">
        <v>436</v>
      </c>
      <c r="C320" s="16">
        <v>7500</v>
      </c>
      <c r="D320" s="39" t="s">
        <v>325</v>
      </c>
      <c r="E320" s="18" t="s">
        <v>326</v>
      </c>
      <c r="F320" s="29" t="s">
        <v>327</v>
      </c>
      <c r="H320" s="4"/>
      <c r="I320" s="4"/>
      <c r="J320" s="6"/>
      <c r="K320" s="6"/>
    </row>
    <row r="321" spans="1:11" ht="15.4" x14ac:dyDescent="0.45">
      <c r="A321" s="26">
        <v>43993</v>
      </c>
      <c r="B321" s="37" t="s">
        <v>437</v>
      </c>
      <c r="C321" s="16">
        <v>7500</v>
      </c>
      <c r="D321" s="39" t="s">
        <v>325</v>
      </c>
      <c r="E321" s="18" t="s">
        <v>326</v>
      </c>
      <c r="F321" s="29" t="s">
        <v>327</v>
      </c>
      <c r="H321" s="4"/>
      <c r="I321" s="4"/>
      <c r="J321" s="6"/>
      <c r="K321" s="6"/>
    </row>
    <row r="322" spans="1:11" ht="15.4" x14ac:dyDescent="0.45">
      <c r="A322" s="26">
        <v>43993</v>
      </c>
      <c r="B322" s="37" t="s">
        <v>438</v>
      </c>
      <c r="C322" s="16">
        <v>2409.02</v>
      </c>
      <c r="D322" s="39" t="s">
        <v>380</v>
      </c>
      <c r="E322" s="18" t="s">
        <v>247</v>
      </c>
      <c r="F322" s="29" t="s">
        <v>439</v>
      </c>
      <c r="H322" s="4"/>
      <c r="I322" s="4"/>
      <c r="J322" s="6"/>
      <c r="K322" s="6"/>
    </row>
    <row r="323" spans="1:11" ht="15.4" x14ac:dyDescent="0.45">
      <c r="A323" s="26">
        <v>43993</v>
      </c>
      <c r="B323" s="37" t="s">
        <v>438</v>
      </c>
      <c r="C323" s="16">
        <v>341.26</v>
      </c>
      <c r="D323" s="39" t="s">
        <v>380</v>
      </c>
      <c r="E323" s="18" t="s">
        <v>247</v>
      </c>
      <c r="F323" s="29" t="s">
        <v>440</v>
      </c>
      <c r="H323" s="4"/>
      <c r="I323" s="4"/>
      <c r="J323" s="6"/>
      <c r="K323" s="6"/>
    </row>
    <row r="324" spans="1:11" ht="15.4" x14ac:dyDescent="0.45">
      <c r="A324" s="26">
        <v>43993</v>
      </c>
      <c r="B324" s="37" t="s">
        <v>438</v>
      </c>
      <c r="C324" s="16">
        <v>233.81</v>
      </c>
      <c r="D324" s="39" t="s">
        <v>380</v>
      </c>
      <c r="E324" s="18" t="s">
        <v>247</v>
      </c>
      <c r="F324" s="29" t="s">
        <v>441</v>
      </c>
      <c r="H324" s="4"/>
      <c r="I324" s="4"/>
      <c r="J324" s="6"/>
      <c r="K324" s="6"/>
    </row>
    <row r="325" spans="1:11" ht="15.4" x14ac:dyDescent="0.45">
      <c r="A325" s="26">
        <v>43993</v>
      </c>
      <c r="B325" s="37" t="s">
        <v>438</v>
      </c>
      <c r="C325" s="16">
        <v>9538.15</v>
      </c>
      <c r="D325" s="39" t="s">
        <v>380</v>
      </c>
      <c r="E325" s="18" t="s">
        <v>247</v>
      </c>
      <c r="F325" s="29" t="s">
        <v>442</v>
      </c>
      <c r="H325" s="4"/>
      <c r="I325" s="4"/>
      <c r="J325" s="6"/>
      <c r="K325" s="6"/>
    </row>
    <row r="326" spans="1:11" ht="15.4" x14ac:dyDescent="0.45">
      <c r="A326" s="26">
        <v>43993</v>
      </c>
      <c r="B326" s="37" t="s">
        <v>438</v>
      </c>
      <c r="C326" s="16">
        <v>221.14</v>
      </c>
      <c r="D326" s="39" t="s">
        <v>380</v>
      </c>
      <c r="E326" s="18" t="s">
        <v>247</v>
      </c>
      <c r="F326" s="29" t="s">
        <v>443</v>
      </c>
      <c r="H326" s="4"/>
      <c r="I326" s="4"/>
      <c r="J326" s="6"/>
      <c r="K326" s="6"/>
    </row>
    <row r="327" spans="1:11" ht="15.4" x14ac:dyDescent="0.45">
      <c r="A327" s="26">
        <v>43993</v>
      </c>
      <c r="B327" s="37" t="s">
        <v>438</v>
      </c>
      <c r="C327" s="16">
        <v>988.7</v>
      </c>
      <c r="D327" s="39" t="s">
        <v>380</v>
      </c>
      <c r="E327" s="18" t="s">
        <v>247</v>
      </c>
      <c r="F327" s="29" t="s">
        <v>444</v>
      </c>
      <c r="H327" s="4"/>
      <c r="I327" s="4"/>
      <c r="J327" s="6"/>
      <c r="K327" s="6"/>
    </row>
    <row r="328" spans="1:11" ht="15.4" x14ac:dyDescent="0.45">
      <c r="A328" s="26">
        <v>43993</v>
      </c>
      <c r="B328" s="37" t="s">
        <v>438</v>
      </c>
      <c r="C328" s="16">
        <v>237.63</v>
      </c>
      <c r="D328" s="39" t="s">
        <v>380</v>
      </c>
      <c r="E328" s="18" t="s">
        <v>247</v>
      </c>
      <c r="F328" s="29" t="s">
        <v>445</v>
      </c>
      <c r="H328" s="4"/>
      <c r="I328" s="4"/>
      <c r="J328" s="6"/>
      <c r="K328" s="6"/>
    </row>
    <row r="329" spans="1:11" ht="15.4" x14ac:dyDescent="0.45">
      <c r="A329" s="26">
        <v>43993</v>
      </c>
      <c r="B329" s="37" t="s">
        <v>438</v>
      </c>
      <c r="C329" s="16">
        <v>2225</v>
      </c>
      <c r="D329" s="39" t="s">
        <v>380</v>
      </c>
      <c r="E329" s="18" t="s">
        <v>247</v>
      </c>
      <c r="F329" s="29" t="s">
        <v>446</v>
      </c>
      <c r="H329" s="4"/>
      <c r="I329" s="4"/>
      <c r="J329" s="6"/>
      <c r="K329" s="6"/>
    </row>
    <row r="330" spans="1:11" ht="15.4" x14ac:dyDescent="0.45">
      <c r="A330" s="26">
        <v>43993</v>
      </c>
      <c r="B330" s="37" t="s">
        <v>438</v>
      </c>
      <c r="C330" s="16">
        <v>193</v>
      </c>
      <c r="D330" s="39" t="s">
        <v>380</v>
      </c>
      <c r="E330" s="18" t="s">
        <v>247</v>
      </c>
      <c r="F330" s="29" t="s">
        <v>447</v>
      </c>
      <c r="H330" s="4"/>
      <c r="I330" s="4"/>
      <c r="J330" s="6"/>
      <c r="K330" s="6"/>
    </row>
    <row r="331" spans="1:11" ht="15.4" x14ac:dyDescent="0.45">
      <c r="A331" s="26">
        <v>43993</v>
      </c>
      <c r="B331" s="37" t="s">
        <v>438</v>
      </c>
      <c r="C331" s="16">
        <v>135.58000000000001</v>
      </c>
      <c r="D331" s="39" t="s">
        <v>380</v>
      </c>
      <c r="E331" s="18" t="s">
        <v>247</v>
      </c>
      <c r="F331" s="29" t="s">
        <v>448</v>
      </c>
      <c r="H331" s="4"/>
      <c r="I331" s="4"/>
      <c r="J331" s="6"/>
      <c r="K331" s="6"/>
    </row>
    <row r="332" spans="1:11" ht="15.4" x14ac:dyDescent="0.45">
      <c r="A332" s="26">
        <v>43993</v>
      </c>
      <c r="B332" s="37" t="s">
        <v>438</v>
      </c>
      <c r="C332" s="16">
        <v>300.06</v>
      </c>
      <c r="D332" s="39" t="s">
        <v>380</v>
      </c>
      <c r="E332" s="18" t="s">
        <v>247</v>
      </c>
      <c r="F332" s="29" t="s">
        <v>449</v>
      </c>
      <c r="H332" s="4"/>
      <c r="I332" s="4"/>
      <c r="J332" s="6"/>
      <c r="K332" s="6"/>
    </row>
    <row r="333" spans="1:11" ht="15.4" x14ac:dyDescent="0.45">
      <c r="A333" s="26">
        <v>43993</v>
      </c>
      <c r="B333" s="37" t="s">
        <v>438</v>
      </c>
      <c r="C333" s="16">
        <v>197.72</v>
      </c>
      <c r="D333" s="39" t="s">
        <v>380</v>
      </c>
      <c r="E333" s="18" t="s">
        <v>247</v>
      </c>
      <c r="F333" s="29" t="s">
        <v>450</v>
      </c>
      <c r="H333" s="4"/>
      <c r="I333" s="4"/>
      <c r="J333" s="6"/>
      <c r="K333" s="6"/>
    </row>
    <row r="334" spans="1:11" ht="15.4" x14ac:dyDescent="0.45">
      <c r="A334" s="26">
        <v>43993</v>
      </c>
      <c r="B334" s="37" t="s">
        <v>438</v>
      </c>
      <c r="C334" s="16">
        <v>1593.76</v>
      </c>
      <c r="D334" s="39" t="s">
        <v>380</v>
      </c>
      <c r="E334" s="18" t="s">
        <v>247</v>
      </c>
      <c r="F334" s="29" t="s">
        <v>451</v>
      </c>
      <c r="H334" s="4"/>
      <c r="I334" s="4"/>
      <c r="J334" s="6"/>
      <c r="K334" s="6"/>
    </row>
    <row r="335" spans="1:11" ht="15.4" x14ac:dyDescent="0.45">
      <c r="A335" s="26">
        <v>43993</v>
      </c>
      <c r="B335" s="37" t="s">
        <v>452</v>
      </c>
      <c r="C335" s="16">
        <v>7500</v>
      </c>
      <c r="D335" s="39" t="s">
        <v>325</v>
      </c>
      <c r="E335" s="18" t="s">
        <v>326</v>
      </c>
      <c r="F335" s="29" t="s">
        <v>327</v>
      </c>
      <c r="H335" s="4"/>
      <c r="I335" s="4"/>
      <c r="J335" s="6"/>
      <c r="K335" s="6"/>
    </row>
    <row r="336" spans="1:11" ht="15.4" x14ac:dyDescent="0.45">
      <c r="A336" s="26">
        <v>43993</v>
      </c>
      <c r="B336" s="37" t="s">
        <v>453</v>
      </c>
      <c r="C336" s="16">
        <v>7500</v>
      </c>
      <c r="D336" s="39" t="s">
        <v>325</v>
      </c>
      <c r="E336" s="18" t="s">
        <v>326</v>
      </c>
      <c r="F336" s="29" t="s">
        <v>327</v>
      </c>
      <c r="H336" s="4"/>
      <c r="I336" s="4"/>
      <c r="J336" s="6"/>
      <c r="K336" s="6"/>
    </row>
    <row r="337" spans="1:11" ht="15.4" x14ac:dyDescent="0.45">
      <c r="A337" s="26">
        <v>43993</v>
      </c>
      <c r="B337" s="37" t="s">
        <v>454</v>
      </c>
      <c r="C337" s="16">
        <v>7500</v>
      </c>
      <c r="D337" s="39" t="s">
        <v>325</v>
      </c>
      <c r="E337" s="18" t="s">
        <v>326</v>
      </c>
      <c r="F337" s="29" t="s">
        <v>327</v>
      </c>
      <c r="H337" s="4"/>
      <c r="I337" s="4"/>
      <c r="J337" s="6"/>
      <c r="K337" s="6"/>
    </row>
    <row r="338" spans="1:11" ht="15.4" x14ac:dyDescent="0.45">
      <c r="A338" s="26">
        <v>43993</v>
      </c>
      <c r="B338" s="37" t="s">
        <v>455</v>
      </c>
      <c r="C338" s="16">
        <v>7500</v>
      </c>
      <c r="D338" s="39" t="s">
        <v>325</v>
      </c>
      <c r="E338" s="18" t="s">
        <v>326</v>
      </c>
      <c r="F338" s="29" t="s">
        <v>327</v>
      </c>
      <c r="H338" s="4"/>
      <c r="I338" s="4"/>
      <c r="J338" s="6"/>
      <c r="K338" s="6"/>
    </row>
    <row r="339" spans="1:11" ht="15.4" x14ac:dyDescent="0.45">
      <c r="A339" s="26">
        <v>43993</v>
      </c>
      <c r="B339" s="37" t="s">
        <v>456</v>
      </c>
      <c r="C339" s="16">
        <v>7500</v>
      </c>
      <c r="D339" s="39" t="s">
        <v>325</v>
      </c>
      <c r="E339" s="18" t="s">
        <v>326</v>
      </c>
      <c r="F339" s="29" t="s">
        <v>327</v>
      </c>
      <c r="H339" s="4"/>
      <c r="I339" s="4"/>
      <c r="J339" s="6"/>
      <c r="K339" s="6"/>
    </row>
    <row r="340" spans="1:11" ht="15.4" x14ac:dyDescent="0.45">
      <c r="A340" s="26">
        <v>43993</v>
      </c>
      <c r="B340" s="37" t="s">
        <v>457</v>
      </c>
      <c r="C340" s="16">
        <v>7500</v>
      </c>
      <c r="D340" s="39" t="s">
        <v>325</v>
      </c>
      <c r="E340" s="18" t="s">
        <v>326</v>
      </c>
      <c r="F340" s="29" t="s">
        <v>327</v>
      </c>
      <c r="H340" s="4"/>
      <c r="I340" s="4"/>
      <c r="J340" s="6"/>
      <c r="K340" s="6"/>
    </row>
    <row r="341" spans="1:11" ht="15.4" x14ac:dyDescent="0.45">
      <c r="A341" s="26">
        <v>43993</v>
      </c>
      <c r="B341" s="37" t="s">
        <v>458</v>
      </c>
      <c r="C341" s="16">
        <v>5800</v>
      </c>
      <c r="D341" s="39" t="s">
        <v>325</v>
      </c>
      <c r="E341" s="18" t="s">
        <v>326</v>
      </c>
      <c r="F341" s="29" t="s">
        <v>327</v>
      </c>
      <c r="H341" s="4"/>
      <c r="I341" s="4"/>
      <c r="J341" s="6"/>
      <c r="K341" s="6"/>
    </row>
    <row r="342" spans="1:11" ht="15.4" x14ac:dyDescent="0.45">
      <c r="A342" s="26">
        <v>43993</v>
      </c>
      <c r="B342" s="37" t="s">
        <v>459</v>
      </c>
      <c r="C342" s="16">
        <v>7500</v>
      </c>
      <c r="D342" s="39" t="s">
        <v>325</v>
      </c>
      <c r="E342" s="18" t="s">
        <v>326</v>
      </c>
      <c r="F342" s="29" t="s">
        <v>327</v>
      </c>
      <c r="H342" s="4"/>
      <c r="I342" s="4"/>
      <c r="J342" s="6"/>
      <c r="K342" s="6"/>
    </row>
    <row r="343" spans="1:11" ht="15.4" x14ac:dyDescent="0.45">
      <c r="A343" s="26">
        <v>43993</v>
      </c>
      <c r="B343" s="37" t="s">
        <v>460</v>
      </c>
      <c r="C343" s="16">
        <v>7500</v>
      </c>
      <c r="D343" s="39" t="s">
        <v>325</v>
      </c>
      <c r="E343" s="18" t="s">
        <v>326</v>
      </c>
      <c r="F343" s="29" t="s">
        <v>327</v>
      </c>
      <c r="H343" s="4"/>
      <c r="I343" s="4"/>
      <c r="J343" s="6"/>
      <c r="K343" s="6"/>
    </row>
    <row r="344" spans="1:11" ht="15.4" x14ac:dyDescent="0.45">
      <c r="A344" s="26">
        <v>43993</v>
      </c>
      <c r="B344" s="37" t="s">
        <v>461</v>
      </c>
      <c r="C344" s="16">
        <v>7500</v>
      </c>
      <c r="D344" s="39" t="s">
        <v>325</v>
      </c>
      <c r="E344" s="18" t="s">
        <v>326</v>
      </c>
      <c r="F344" s="29" t="s">
        <v>327</v>
      </c>
      <c r="H344" s="4"/>
      <c r="I344" s="4"/>
      <c r="J344" s="6"/>
      <c r="K344" s="6"/>
    </row>
    <row r="345" spans="1:11" ht="15.4" x14ac:dyDescent="0.45">
      <c r="A345" s="26">
        <v>43993</v>
      </c>
      <c r="B345" s="37" t="s">
        <v>462</v>
      </c>
      <c r="C345" s="16">
        <v>7500</v>
      </c>
      <c r="D345" s="39" t="s">
        <v>325</v>
      </c>
      <c r="E345" s="18" t="s">
        <v>326</v>
      </c>
      <c r="F345" s="29" t="s">
        <v>327</v>
      </c>
      <c r="H345" s="4"/>
      <c r="I345" s="4"/>
      <c r="J345" s="6"/>
      <c r="K345" s="6"/>
    </row>
    <row r="346" spans="1:11" ht="15.4" x14ac:dyDescent="0.45">
      <c r="A346" s="26">
        <v>43993</v>
      </c>
      <c r="B346" s="37" t="s">
        <v>463</v>
      </c>
      <c r="C346" s="16">
        <v>7500</v>
      </c>
      <c r="D346" s="39" t="s">
        <v>325</v>
      </c>
      <c r="E346" s="18" t="s">
        <v>326</v>
      </c>
      <c r="F346" s="29" t="s">
        <v>327</v>
      </c>
      <c r="H346" s="4"/>
      <c r="I346" s="4"/>
      <c r="J346" s="6"/>
      <c r="K346" s="6"/>
    </row>
    <row r="347" spans="1:11" ht="15.4" x14ac:dyDescent="0.45">
      <c r="A347" s="26">
        <v>43993</v>
      </c>
      <c r="B347" s="37" t="s">
        <v>464</v>
      </c>
      <c r="C347" s="16">
        <v>2000</v>
      </c>
      <c r="D347" s="39" t="s">
        <v>325</v>
      </c>
      <c r="E347" s="18" t="s">
        <v>326</v>
      </c>
      <c r="F347" s="29" t="s">
        <v>327</v>
      </c>
      <c r="H347" s="4"/>
      <c r="I347" s="4"/>
      <c r="J347" s="6"/>
      <c r="K347" s="6"/>
    </row>
    <row r="348" spans="1:11" ht="15.4" x14ac:dyDescent="0.45">
      <c r="A348" s="26">
        <v>43993</v>
      </c>
      <c r="B348" s="37" t="s">
        <v>465</v>
      </c>
      <c r="C348" s="16">
        <v>6000</v>
      </c>
      <c r="D348" s="39" t="s">
        <v>325</v>
      </c>
      <c r="E348" s="18" t="s">
        <v>326</v>
      </c>
      <c r="F348" s="29" t="s">
        <v>327</v>
      </c>
      <c r="H348" s="4"/>
      <c r="I348" s="4"/>
      <c r="J348" s="6"/>
      <c r="K348" s="6"/>
    </row>
    <row r="349" spans="1:11" ht="15.4" x14ac:dyDescent="0.45">
      <c r="A349" s="26">
        <v>43993</v>
      </c>
      <c r="B349" s="37" t="s">
        <v>466</v>
      </c>
      <c r="C349" s="16">
        <v>7500</v>
      </c>
      <c r="D349" s="39" t="s">
        <v>325</v>
      </c>
      <c r="E349" s="18" t="s">
        <v>326</v>
      </c>
      <c r="F349" s="29" t="s">
        <v>327</v>
      </c>
      <c r="H349" s="4"/>
      <c r="I349" s="4"/>
      <c r="J349" s="6"/>
      <c r="K349" s="6"/>
    </row>
    <row r="350" spans="1:11" ht="15.4" x14ac:dyDescent="0.45">
      <c r="A350" s="26">
        <v>43993</v>
      </c>
      <c r="B350" s="37" t="s">
        <v>467</v>
      </c>
      <c r="C350" s="16">
        <v>6295.08</v>
      </c>
      <c r="D350" s="39" t="s">
        <v>325</v>
      </c>
      <c r="E350" s="18" t="s">
        <v>326</v>
      </c>
      <c r="F350" s="29" t="s">
        <v>327</v>
      </c>
      <c r="H350" s="4"/>
      <c r="I350" s="4"/>
      <c r="J350" s="6"/>
      <c r="K350" s="6"/>
    </row>
    <row r="351" spans="1:11" ht="15.4" x14ac:dyDescent="0.45">
      <c r="A351" s="26">
        <v>43993</v>
      </c>
      <c r="B351" s="37" t="s">
        <v>468</v>
      </c>
      <c r="C351" s="16">
        <v>2182.86</v>
      </c>
      <c r="D351" s="39" t="s">
        <v>469</v>
      </c>
      <c r="E351" s="18" t="s">
        <v>247</v>
      </c>
      <c r="F351" s="29" t="s">
        <v>470</v>
      </c>
      <c r="H351" s="4"/>
      <c r="I351" s="4"/>
      <c r="J351" s="6"/>
      <c r="K351" s="6"/>
    </row>
    <row r="352" spans="1:11" ht="15.4" x14ac:dyDescent="0.45">
      <c r="A352" s="26">
        <v>43993</v>
      </c>
      <c r="B352" s="37" t="s">
        <v>468</v>
      </c>
      <c r="C352" s="16">
        <v>1455.24</v>
      </c>
      <c r="D352" s="39" t="s">
        <v>469</v>
      </c>
      <c r="E352" s="18" t="s">
        <v>247</v>
      </c>
      <c r="F352" s="29" t="s">
        <v>471</v>
      </c>
      <c r="H352" s="4"/>
      <c r="I352" s="4"/>
      <c r="J352" s="6"/>
      <c r="K352" s="6"/>
    </row>
    <row r="353" spans="1:11" ht="15.4" x14ac:dyDescent="0.45">
      <c r="A353" s="26">
        <v>43993</v>
      </c>
      <c r="B353" s="37" t="s">
        <v>472</v>
      </c>
      <c r="C353" s="16">
        <v>7500</v>
      </c>
      <c r="D353" s="39" t="s">
        <v>325</v>
      </c>
      <c r="E353" s="18" t="s">
        <v>326</v>
      </c>
      <c r="F353" s="29" t="s">
        <v>327</v>
      </c>
      <c r="H353" s="4"/>
      <c r="I353" s="4"/>
      <c r="J353" s="6"/>
      <c r="K353" s="6"/>
    </row>
    <row r="354" spans="1:11" ht="15.4" x14ac:dyDescent="0.45">
      <c r="A354" s="26">
        <v>43993</v>
      </c>
      <c r="B354" s="37" t="s">
        <v>74</v>
      </c>
      <c r="C354" s="16">
        <v>1157.4000000000001</v>
      </c>
      <c r="D354" s="39" t="s">
        <v>317</v>
      </c>
      <c r="E354" s="18" t="s">
        <v>241</v>
      </c>
      <c r="F354" s="29">
        <v>3712628</v>
      </c>
      <c r="H354" s="4"/>
      <c r="I354" s="4"/>
      <c r="J354" s="6"/>
      <c r="K354" s="6"/>
    </row>
    <row r="355" spans="1:11" ht="15.4" x14ac:dyDescent="0.45">
      <c r="A355" s="26">
        <v>44000</v>
      </c>
      <c r="B355" s="37" t="s">
        <v>13</v>
      </c>
      <c r="C355" s="16">
        <v>279.64999999999998</v>
      </c>
      <c r="D355" s="39" t="s">
        <v>473</v>
      </c>
      <c r="E355" s="18" t="s">
        <v>246</v>
      </c>
      <c r="F355" s="29" t="s">
        <v>474</v>
      </c>
      <c r="H355" s="4"/>
      <c r="I355" s="4"/>
      <c r="J355" s="6"/>
      <c r="K355" s="6"/>
    </row>
    <row r="356" spans="1:11" ht="15.4" x14ac:dyDescent="0.45">
      <c r="A356" s="26">
        <v>44000</v>
      </c>
      <c r="B356" s="37" t="s">
        <v>13</v>
      </c>
      <c r="C356" s="16">
        <v>210.24</v>
      </c>
      <c r="D356" s="39" t="s">
        <v>475</v>
      </c>
      <c r="E356" s="18" t="s">
        <v>246</v>
      </c>
      <c r="F356" s="29" t="s">
        <v>476</v>
      </c>
      <c r="H356" s="4"/>
      <c r="I356" s="4"/>
      <c r="J356" s="6"/>
      <c r="K356" s="6"/>
    </row>
    <row r="357" spans="1:11" ht="15.4" x14ac:dyDescent="0.45">
      <c r="A357" s="26">
        <v>44000</v>
      </c>
      <c r="B357" s="37" t="s">
        <v>13</v>
      </c>
      <c r="C357" s="16">
        <v>185.88</v>
      </c>
      <c r="D357" s="39" t="s">
        <v>475</v>
      </c>
      <c r="E357" s="18" t="s">
        <v>246</v>
      </c>
      <c r="F357" s="29" t="s">
        <v>477</v>
      </c>
      <c r="H357" s="4"/>
      <c r="I357" s="4"/>
      <c r="J357" s="6"/>
      <c r="K357" s="6"/>
    </row>
    <row r="358" spans="1:11" ht="15.4" x14ac:dyDescent="0.45">
      <c r="A358" s="26">
        <v>44000</v>
      </c>
      <c r="B358" s="37" t="s">
        <v>13</v>
      </c>
      <c r="C358" s="16">
        <v>185.88</v>
      </c>
      <c r="D358" s="39" t="s">
        <v>475</v>
      </c>
      <c r="E358" s="18" t="s">
        <v>246</v>
      </c>
      <c r="F358" s="29" t="s">
        <v>478</v>
      </c>
      <c r="H358" s="4"/>
      <c r="I358" s="4"/>
      <c r="J358" s="6"/>
      <c r="K358" s="6"/>
    </row>
    <row r="359" spans="1:11" ht="15.4" x14ac:dyDescent="0.45">
      <c r="A359" s="26">
        <v>44000</v>
      </c>
      <c r="B359" s="37" t="s">
        <v>13</v>
      </c>
      <c r="C359" s="16">
        <v>280</v>
      </c>
      <c r="D359" s="39" t="s">
        <v>475</v>
      </c>
      <c r="E359" s="18" t="s">
        <v>246</v>
      </c>
      <c r="F359" s="29" t="s">
        <v>479</v>
      </c>
      <c r="H359" s="4"/>
      <c r="I359" s="4"/>
      <c r="J359" s="6"/>
      <c r="K359" s="6"/>
    </row>
    <row r="360" spans="1:11" ht="15.4" x14ac:dyDescent="0.45">
      <c r="A360" s="26">
        <v>44000</v>
      </c>
      <c r="B360" s="37" t="s">
        <v>13</v>
      </c>
      <c r="C360" s="16">
        <v>40.340000000000003</v>
      </c>
      <c r="D360" s="39" t="s">
        <v>480</v>
      </c>
      <c r="E360" s="18" t="s">
        <v>246</v>
      </c>
      <c r="F360" s="29" t="s">
        <v>481</v>
      </c>
      <c r="H360" s="4"/>
      <c r="I360" s="4"/>
      <c r="J360" s="6"/>
      <c r="K360" s="6"/>
    </row>
    <row r="361" spans="1:11" ht="15.4" x14ac:dyDescent="0.45">
      <c r="A361" s="26">
        <v>44000</v>
      </c>
      <c r="B361" s="37" t="s">
        <v>13</v>
      </c>
      <c r="C361" s="16">
        <v>573.6</v>
      </c>
      <c r="D361" s="39" t="s">
        <v>480</v>
      </c>
      <c r="E361" s="18" t="s">
        <v>246</v>
      </c>
      <c r="F361" s="29" t="s">
        <v>482</v>
      </c>
      <c r="H361" s="4"/>
      <c r="I361" s="4"/>
      <c r="J361" s="6"/>
      <c r="K361" s="6"/>
    </row>
    <row r="362" spans="1:11" ht="15.4" x14ac:dyDescent="0.45">
      <c r="A362" s="26">
        <v>44000</v>
      </c>
      <c r="B362" s="37" t="s">
        <v>483</v>
      </c>
      <c r="C362" s="16">
        <v>193.36</v>
      </c>
      <c r="D362" s="39" t="s">
        <v>484</v>
      </c>
      <c r="E362" s="18" t="s">
        <v>246</v>
      </c>
      <c r="F362" s="29" t="s">
        <v>485</v>
      </c>
      <c r="H362" s="4"/>
      <c r="I362" s="4"/>
      <c r="J362" s="6"/>
      <c r="K362" s="6"/>
    </row>
    <row r="363" spans="1:11" ht="15.4" x14ac:dyDescent="0.45">
      <c r="A363" s="26">
        <v>44000</v>
      </c>
      <c r="B363" s="37" t="s">
        <v>483</v>
      </c>
      <c r="C363" s="16">
        <v>5933.45</v>
      </c>
      <c r="D363" s="39" t="s">
        <v>484</v>
      </c>
      <c r="E363" s="18" t="s">
        <v>246</v>
      </c>
      <c r="F363" s="29" t="s">
        <v>486</v>
      </c>
      <c r="H363" s="4"/>
      <c r="I363" s="4"/>
      <c r="J363" s="6"/>
      <c r="K363" s="6"/>
    </row>
    <row r="364" spans="1:11" ht="15.4" x14ac:dyDescent="0.45">
      <c r="A364" s="26">
        <v>44000</v>
      </c>
      <c r="B364" s="37" t="s">
        <v>64</v>
      </c>
      <c r="C364" s="16">
        <v>22000</v>
      </c>
      <c r="D364" s="39" t="s">
        <v>487</v>
      </c>
      <c r="E364" s="18" t="s">
        <v>253</v>
      </c>
      <c r="F364" s="29" t="s">
        <v>488</v>
      </c>
      <c r="H364" s="4"/>
      <c r="I364" s="4"/>
      <c r="J364" s="6"/>
      <c r="K364" s="6"/>
    </row>
    <row r="365" spans="1:11" ht="15.4" x14ac:dyDescent="0.45">
      <c r="A365" s="26">
        <v>44000</v>
      </c>
      <c r="B365" s="37" t="s">
        <v>489</v>
      </c>
      <c r="C365" s="16">
        <v>6451</v>
      </c>
      <c r="D365" s="39" t="s">
        <v>325</v>
      </c>
      <c r="E365" s="18" t="s">
        <v>326</v>
      </c>
      <c r="F365" s="29" t="s">
        <v>490</v>
      </c>
      <c r="H365" s="4"/>
      <c r="I365" s="4"/>
      <c r="J365" s="6"/>
      <c r="K365" s="6"/>
    </row>
    <row r="366" spans="1:11" s="76" customFormat="1" ht="15.4" x14ac:dyDescent="0.45">
      <c r="A366" s="26">
        <v>44000</v>
      </c>
      <c r="B366" s="37" t="s">
        <v>492</v>
      </c>
      <c r="C366" s="16">
        <v>326.89</v>
      </c>
      <c r="D366" s="39" t="s">
        <v>493</v>
      </c>
      <c r="E366" s="18" t="s">
        <v>494</v>
      </c>
      <c r="F366" s="29" t="s">
        <v>495</v>
      </c>
      <c r="H366" s="5"/>
      <c r="I366" s="5"/>
    </row>
    <row r="367" spans="1:11" ht="15.4" x14ac:dyDescent="0.45">
      <c r="A367" s="26">
        <v>44000</v>
      </c>
      <c r="B367" s="37" t="s">
        <v>677</v>
      </c>
      <c r="C367" s="16">
        <v>124.34</v>
      </c>
      <c r="D367" s="29" t="s">
        <v>226</v>
      </c>
      <c r="E367" s="18" t="s">
        <v>315</v>
      </c>
      <c r="F367" s="29" t="s">
        <v>491</v>
      </c>
      <c r="H367" s="4"/>
      <c r="I367" s="4"/>
      <c r="J367" s="6"/>
      <c r="K367" s="6"/>
    </row>
    <row r="368" spans="1:11" ht="15.4" x14ac:dyDescent="0.45">
      <c r="A368" s="26">
        <v>44000</v>
      </c>
      <c r="B368" s="37" t="s">
        <v>51</v>
      </c>
      <c r="C368" s="16">
        <v>3568.32</v>
      </c>
      <c r="D368" s="39" t="s">
        <v>496</v>
      </c>
      <c r="E368" s="18" t="s">
        <v>253</v>
      </c>
      <c r="F368" s="29">
        <v>1100729595</v>
      </c>
      <c r="H368" s="4"/>
      <c r="I368" s="4"/>
      <c r="J368" s="6"/>
      <c r="K368" s="6"/>
    </row>
    <row r="369" spans="1:11" ht="15.4" x14ac:dyDescent="0.45">
      <c r="A369" s="26">
        <v>44000</v>
      </c>
      <c r="B369" s="37" t="s">
        <v>497</v>
      </c>
      <c r="C369" s="16">
        <v>259.83999999999997</v>
      </c>
      <c r="D369" s="39" t="s">
        <v>498</v>
      </c>
      <c r="E369" s="18" t="s">
        <v>246</v>
      </c>
      <c r="F369" s="29">
        <v>35499</v>
      </c>
      <c r="H369" s="4"/>
      <c r="I369" s="4"/>
      <c r="J369" s="6"/>
      <c r="K369" s="6"/>
    </row>
    <row r="370" spans="1:11" ht="15.4" x14ac:dyDescent="0.45">
      <c r="A370" s="26">
        <v>44000</v>
      </c>
      <c r="B370" s="37" t="s">
        <v>497</v>
      </c>
      <c r="C370" s="16">
        <v>47.22</v>
      </c>
      <c r="D370" s="39" t="s">
        <v>498</v>
      </c>
      <c r="E370" s="18" t="s">
        <v>246</v>
      </c>
      <c r="F370" s="29">
        <v>35795</v>
      </c>
      <c r="H370" s="4"/>
      <c r="I370" s="4"/>
      <c r="J370" s="6"/>
      <c r="K370" s="6"/>
    </row>
    <row r="371" spans="1:11" ht="15.4" x14ac:dyDescent="0.45">
      <c r="A371" s="26">
        <v>44000</v>
      </c>
      <c r="B371" s="37" t="s">
        <v>497</v>
      </c>
      <c r="C371" s="16">
        <v>80.099999999999994</v>
      </c>
      <c r="D371" s="39" t="s">
        <v>498</v>
      </c>
      <c r="E371" s="18" t="s">
        <v>246</v>
      </c>
      <c r="F371" s="29">
        <v>35848</v>
      </c>
      <c r="H371" s="4"/>
      <c r="I371" s="4"/>
      <c r="J371" s="6"/>
      <c r="K371" s="6"/>
    </row>
    <row r="372" spans="1:11" ht="15.4" x14ac:dyDescent="0.45">
      <c r="A372" s="26">
        <v>44000</v>
      </c>
      <c r="B372" s="37" t="s">
        <v>18</v>
      </c>
      <c r="C372" s="16">
        <v>101.4</v>
      </c>
      <c r="D372" s="39" t="s">
        <v>314</v>
      </c>
      <c r="E372" s="18" t="s">
        <v>679</v>
      </c>
      <c r="F372" s="29">
        <v>24027</v>
      </c>
      <c r="H372" s="4"/>
      <c r="I372" s="4"/>
      <c r="J372" s="6"/>
      <c r="K372" s="6"/>
    </row>
    <row r="373" spans="1:11" ht="15.4" x14ac:dyDescent="0.45">
      <c r="A373" s="26">
        <v>44000</v>
      </c>
      <c r="B373" s="37" t="s">
        <v>499</v>
      </c>
      <c r="C373" s="16">
        <v>246.72</v>
      </c>
      <c r="D373" s="39" t="s">
        <v>500</v>
      </c>
      <c r="E373" s="18" t="s">
        <v>241</v>
      </c>
      <c r="F373" s="29" t="s">
        <v>501</v>
      </c>
      <c r="H373" s="4"/>
      <c r="I373" s="4"/>
      <c r="J373" s="6"/>
      <c r="K373" s="6"/>
    </row>
    <row r="374" spans="1:11" ht="15.4" x14ac:dyDescent="0.45">
      <c r="A374" s="26">
        <v>44000</v>
      </c>
      <c r="B374" s="37" t="s">
        <v>502</v>
      </c>
      <c r="C374" s="16">
        <v>55.96</v>
      </c>
      <c r="D374" s="39" t="s">
        <v>503</v>
      </c>
      <c r="E374" s="18" t="s">
        <v>246</v>
      </c>
      <c r="F374" s="29">
        <v>25304</v>
      </c>
      <c r="H374" s="4"/>
      <c r="I374" s="4"/>
      <c r="J374" s="6"/>
      <c r="K374" s="6"/>
    </row>
    <row r="375" spans="1:11" ht="15.4" x14ac:dyDescent="0.45">
      <c r="A375" s="26">
        <v>44000</v>
      </c>
      <c r="B375" s="37" t="s">
        <v>502</v>
      </c>
      <c r="C375" s="16">
        <v>92.2</v>
      </c>
      <c r="D375" s="39" t="s">
        <v>503</v>
      </c>
      <c r="E375" s="18" t="s">
        <v>246</v>
      </c>
      <c r="F375" s="29">
        <v>485216645001</v>
      </c>
      <c r="H375" s="4"/>
      <c r="I375" s="4"/>
      <c r="J375" s="6"/>
      <c r="K375" s="6"/>
    </row>
    <row r="376" spans="1:11" ht="15.4" x14ac:dyDescent="0.45">
      <c r="A376" s="26">
        <v>44000</v>
      </c>
      <c r="B376" s="37" t="s">
        <v>502</v>
      </c>
      <c r="C376" s="16">
        <v>27.35</v>
      </c>
      <c r="D376" s="39" t="s">
        <v>503</v>
      </c>
      <c r="E376" s="18" t="s">
        <v>246</v>
      </c>
      <c r="F376" s="29">
        <v>485219010001</v>
      </c>
      <c r="H376" s="4"/>
      <c r="I376" s="4"/>
      <c r="J376" s="6"/>
      <c r="K376" s="6"/>
    </row>
    <row r="377" spans="1:11" ht="15.4" x14ac:dyDescent="0.45">
      <c r="A377" s="26">
        <v>44000</v>
      </c>
      <c r="B377" s="37" t="s">
        <v>502</v>
      </c>
      <c r="C377" s="16">
        <v>718.4</v>
      </c>
      <c r="D377" s="39" t="s">
        <v>504</v>
      </c>
      <c r="E377" s="18" t="s">
        <v>246</v>
      </c>
      <c r="F377" s="29" t="s">
        <v>505</v>
      </c>
      <c r="H377" s="4"/>
      <c r="I377" s="4"/>
      <c r="J377" s="6"/>
      <c r="K377" s="6"/>
    </row>
    <row r="378" spans="1:11" ht="15.4" x14ac:dyDescent="0.45">
      <c r="A378" s="26">
        <v>44000</v>
      </c>
      <c r="B378" s="37" t="s">
        <v>506</v>
      </c>
      <c r="C378" s="16">
        <v>7040</v>
      </c>
      <c r="D378" s="39" t="s">
        <v>507</v>
      </c>
      <c r="E378" s="18" t="s">
        <v>246</v>
      </c>
      <c r="F378" s="29" t="s">
        <v>508</v>
      </c>
      <c r="H378" s="4"/>
      <c r="I378" s="4"/>
      <c r="J378" s="6"/>
      <c r="K378" s="6"/>
    </row>
    <row r="379" spans="1:11" ht="15.4" x14ac:dyDescent="0.45">
      <c r="A379" s="26">
        <v>44000</v>
      </c>
      <c r="B379" s="37" t="s">
        <v>509</v>
      </c>
      <c r="C379" s="16">
        <v>243</v>
      </c>
      <c r="D379" s="39" t="s">
        <v>510</v>
      </c>
      <c r="E379" s="18" t="s">
        <v>246</v>
      </c>
      <c r="F379" s="29">
        <v>60787</v>
      </c>
      <c r="H379" s="4"/>
      <c r="I379" s="4"/>
      <c r="J379" s="6"/>
      <c r="K379" s="6"/>
    </row>
    <row r="380" spans="1:11" ht="15.4" x14ac:dyDescent="0.45">
      <c r="A380" s="26">
        <v>44000</v>
      </c>
      <c r="B380" s="37" t="s">
        <v>509</v>
      </c>
      <c r="C380" s="16">
        <v>156</v>
      </c>
      <c r="D380" s="39" t="s">
        <v>510</v>
      </c>
      <c r="E380" s="18" t="s">
        <v>246</v>
      </c>
      <c r="F380" s="29">
        <v>60684</v>
      </c>
      <c r="H380" s="4"/>
      <c r="I380" s="4"/>
      <c r="J380" s="6"/>
      <c r="K380" s="6"/>
    </row>
    <row r="381" spans="1:11" ht="15.4" x14ac:dyDescent="0.45">
      <c r="A381" s="26">
        <v>44000</v>
      </c>
      <c r="B381" s="37" t="s">
        <v>509</v>
      </c>
      <c r="C381" s="16">
        <v>197.5</v>
      </c>
      <c r="D381" s="39" t="s">
        <v>510</v>
      </c>
      <c r="E381" s="18" t="s">
        <v>246</v>
      </c>
      <c r="F381" s="29">
        <v>60661</v>
      </c>
      <c r="H381" s="4"/>
      <c r="I381" s="4"/>
      <c r="J381" s="6"/>
      <c r="K381" s="6"/>
    </row>
    <row r="382" spans="1:11" ht="15.4" x14ac:dyDescent="0.45">
      <c r="A382" s="26">
        <v>44000</v>
      </c>
      <c r="B382" s="37" t="s">
        <v>511</v>
      </c>
      <c r="C382" s="16">
        <v>7500</v>
      </c>
      <c r="D382" s="39" t="s">
        <v>325</v>
      </c>
      <c r="E382" s="18" t="s">
        <v>326</v>
      </c>
      <c r="F382" s="29" t="s">
        <v>490</v>
      </c>
      <c r="H382" s="4"/>
      <c r="I382" s="4"/>
      <c r="J382" s="6"/>
      <c r="K382" s="6"/>
    </row>
    <row r="383" spans="1:11" ht="15.4" x14ac:dyDescent="0.45">
      <c r="A383" s="26">
        <v>44000</v>
      </c>
      <c r="B383" s="37" t="s">
        <v>512</v>
      </c>
      <c r="C383" s="16">
        <v>7500</v>
      </c>
      <c r="D383" s="39" t="s">
        <v>325</v>
      </c>
      <c r="E383" s="18" t="s">
        <v>326</v>
      </c>
      <c r="F383" s="29" t="s">
        <v>490</v>
      </c>
      <c r="H383" s="4"/>
      <c r="I383" s="4"/>
      <c r="J383" s="6"/>
      <c r="K383" s="6"/>
    </row>
    <row r="384" spans="1:11" ht="15.4" x14ac:dyDescent="0.45">
      <c r="A384" s="26">
        <v>44000</v>
      </c>
      <c r="B384" s="37" t="s">
        <v>513</v>
      </c>
      <c r="C384" s="16">
        <v>7500</v>
      </c>
      <c r="D384" s="39" t="s">
        <v>325</v>
      </c>
      <c r="E384" s="18" t="s">
        <v>326</v>
      </c>
      <c r="F384" s="29" t="s">
        <v>490</v>
      </c>
      <c r="H384" s="4"/>
      <c r="I384" s="4"/>
      <c r="J384" s="6"/>
      <c r="K384" s="6"/>
    </row>
    <row r="385" spans="1:11" ht="15.4" x14ac:dyDescent="0.45">
      <c r="A385" s="26">
        <v>44000</v>
      </c>
      <c r="B385" s="37" t="s">
        <v>86</v>
      </c>
      <c r="C385" s="16">
        <v>1476.3</v>
      </c>
      <c r="D385" s="39" t="s">
        <v>316</v>
      </c>
      <c r="E385" s="18" t="s">
        <v>241</v>
      </c>
      <c r="F385" s="29">
        <v>3013400395</v>
      </c>
      <c r="H385" s="4"/>
      <c r="I385" s="4"/>
      <c r="J385" s="6"/>
      <c r="K385" s="6"/>
    </row>
    <row r="386" spans="1:11" ht="15.4" x14ac:dyDescent="0.45">
      <c r="A386" s="26">
        <v>44000</v>
      </c>
      <c r="B386" s="37" t="s">
        <v>86</v>
      </c>
      <c r="C386" s="16">
        <v>1576.05</v>
      </c>
      <c r="D386" s="39" t="s">
        <v>316</v>
      </c>
      <c r="E386" s="18" t="s">
        <v>241</v>
      </c>
      <c r="F386" s="29">
        <v>3013400392</v>
      </c>
      <c r="H386" s="4"/>
      <c r="I386" s="4"/>
      <c r="J386" s="6"/>
      <c r="K386" s="6"/>
    </row>
    <row r="387" spans="1:11" ht="15.4" x14ac:dyDescent="0.45">
      <c r="A387" s="26">
        <v>44000</v>
      </c>
      <c r="B387" s="37" t="s">
        <v>514</v>
      </c>
      <c r="C387" s="16">
        <v>693.29</v>
      </c>
      <c r="D387" s="39" t="s">
        <v>484</v>
      </c>
      <c r="E387" s="18" t="s">
        <v>246</v>
      </c>
      <c r="F387" s="29">
        <v>9853718706</v>
      </c>
      <c r="H387" s="4"/>
      <c r="I387" s="4"/>
      <c r="J387" s="6"/>
      <c r="K387" s="6"/>
    </row>
    <row r="388" spans="1:11" ht="15.4" x14ac:dyDescent="0.45">
      <c r="A388" s="26">
        <v>44000</v>
      </c>
      <c r="B388" s="37" t="s">
        <v>514</v>
      </c>
      <c r="C388" s="16">
        <v>5987.48</v>
      </c>
      <c r="D388" s="39" t="s">
        <v>484</v>
      </c>
      <c r="E388" s="18" t="s">
        <v>246</v>
      </c>
      <c r="F388" s="29">
        <v>9851658258</v>
      </c>
      <c r="H388" s="4"/>
      <c r="I388" s="4"/>
      <c r="J388" s="6"/>
      <c r="K388" s="6"/>
    </row>
    <row r="389" spans="1:11" ht="15.4" x14ac:dyDescent="0.45">
      <c r="A389" s="26">
        <v>44007</v>
      </c>
      <c r="B389" s="37" t="s">
        <v>13</v>
      </c>
      <c r="C389" s="16">
        <v>33.979999999999997</v>
      </c>
      <c r="D389" s="39" t="s">
        <v>515</v>
      </c>
      <c r="E389" s="18" t="s">
        <v>250</v>
      </c>
      <c r="F389" s="29" t="s">
        <v>516</v>
      </c>
      <c r="H389" s="4"/>
      <c r="I389" s="4"/>
      <c r="J389" s="6"/>
      <c r="K389" s="6"/>
    </row>
    <row r="390" spans="1:11" ht="15.4" x14ac:dyDescent="0.45">
      <c r="A390" s="26">
        <v>44007</v>
      </c>
      <c r="B390" s="37" t="s">
        <v>13</v>
      </c>
      <c r="C390" s="16">
        <v>1743.38</v>
      </c>
      <c r="D390" s="39" t="s">
        <v>517</v>
      </c>
      <c r="E390" s="18" t="s">
        <v>250</v>
      </c>
      <c r="F390" s="29" t="s">
        <v>518</v>
      </c>
      <c r="H390" s="4"/>
      <c r="I390" s="4"/>
      <c r="J390" s="6"/>
      <c r="K390" s="6"/>
    </row>
    <row r="391" spans="1:11" ht="15.4" x14ac:dyDescent="0.45">
      <c r="A391" s="26">
        <v>44007</v>
      </c>
      <c r="B391" s="37" t="s">
        <v>13</v>
      </c>
      <c r="C391" s="16">
        <v>2021.81</v>
      </c>
      <c r="D391" s="39" t="s">
        <v>519</v>
      </c>
      <c r="E391" s="18" t="s">
        <v>250</v>
      </c>
      <c r="F391" s="29" t="s">
        <v>520</v>
      </c>
      <c r="H391" s="4"/>
      <c r="I391" s="4"/>
      <c r="J391" s="6"/>
      <c r="K391" s="6"/>
    </row>
    <row r="392" spans="1:11" ht="15.4" x14ac:dyDescent="0.45">
      <c r="A392" s="26">
        <v>44007</v>
      </c>
      <c r="B392" s="37" t="s">
        <v>13</v>
      </c>
      <c r="C392" s="16">
        <v>648</v>
      </c>
      <c r="D392" s="39" t="s">
        <v>519</v>
      </c>
      <c r="E392" s="18" t="s">
        <v>250</v>
      </c>
      <c r="F392" s="29" t="s">
        <v>521</v>
      </c>
      <c r="H392" s="4"/>
      <c r="I392" s="4"/>
      <c r="J392" s="6"/>
      <c r="K392" s="6"/>
    </row>
    <row r="393" spans="1:11" ht="15.4" x14ac:dyDescent="0.45">
      <c r="A393" s="26">
        <v>44007</v>
      </c>
      <c r="B393" s="37" t="s">
        <v>13</v>
      </c>
      <c r="C393" s="16">
        <v>148</v>
      </c>
      <c r="D393" s="39" t="s">
        <v>522</v>
      </c>
      <c r="E393" s="18" t="s">
        <v>260</v>
      </c>
      <c r="F393" s="29" t="s">
        <v>523</v>
      </c>
      <c r="H393" s="4"/>
      <c r="I393" s="4"/>
      <c r="J393" s="6"/>
      <c r="K393" s="6"/>
    </row>
    <row r="394" spans="1:11" ht="15.4" x14ac:dyDescent="0.45">
      <c r="A394" s="26">
        <v>44007</v>
      </c>
      <c r="B394" s="37" t="s">
        <v>13</v>
      </c>
      <c r="C394" s="16">
        <v>116.88</v>
      </c>
      <c r="D394" s="39" t="s">
        <v>240</v>
      </c>
      <c r="E394" s="18" t="s">
        <v>244</v>
      </c>
      <c r="F394" s="29" t="s">
        <v>524</v>
      </c>
      <c r="H394" s="4"/>
      <c r="I394" s="4"/>
      <c r="J394" s="6"/>
      <c r="K394" s="6"/>
    </row>
    <row r="395" spans="1:11" ht="15.4" x14ac:dyDescent="0.45">
      <c r="A395" s="26">
        <v>44007</v>
      </c>
      <c r="B395" s="37" t="s">
        <v>13</v>
      </c>
      <c r="C395" s="16">
        <v>321.86</v>
      </c>
      <c r="D395" s="39" t="s">
        <v>525</v>
      </c>
      <c r="E395" s="18" t="s">
        <v>241</v>
      </c>
      <c r="F395" s="29" t="s">
        <v>526</v>
      </c>
      <c r="H395" s="4"/>
      <c r="I395" s="4"/>
      <c r="J395" s="6"/>
      <c r="K395" s="6"/>
    </row>
    <row r="396" spans="1:11" ht="15.4" x14ac:dyDescent="0.45">
      <c r="A396" s="26">
        <v>44007</v>
      </c>
      <c r="B396" s="37" t="s">
        <v>13</v>
      </c>
      <c r="C396" s="16">
        <v>314.85000000000002</v>
      </c>
      <c r="D396" s="39" t="s">
        <v>101</v>
      </c>
      <c r="E396" s="18" t="s">
        <v>241</v>
      </c>
      <c r="F396" s="29" t="s">
        <v>527</v>
      </c>
      <c r="H396" s="4"/>
      <c r="I396" s="4"/>
      <c r="J396" s="6"/>
      <c r="K396" s="6"/>
    </row>
    <row r="397" spans="1:11" ht="15.4" x14ac:dyDescent="0.45">
      <c r="A397" s="26">
        <v>44007</v>
      </c>
      <c r="B397" s="37" t="s">
        <v>528</v>
      </c>
      <c r="C397" s="16">
        <v>4245</v>
      </c>
      <c r="D397" s="39" t="s">
        <v>27</v>
      </c>
      <c r="E397" s="18" t="s">
        <v>250</v>
      </c>
      <c r="F397" s="29" t="s">
        <v>529</v>
      </c>
      <c r="H397" s="4"/>
      <c r="I397" s="4"/>
      <c r="J397" s="6"/>
      <c r="K397" s="6"/>
    </row>
    <row r="398" spans="1:11" ht="15.4" x14ac:dyDescent="0.45">
      <c r="A398" s="26">
        <v>44007</v>
      </c>
      <c r="B398" s="37" t="s">
        <v>530</v>
      </c>
      <c r="C398" s="16">
        <v>4851.6899999999996</v>
      </c>
      <c r="D398" s="29" t="s">
        <v>531</v>
      </c>
      <c r="E398" s="18" t="s">
        <v>250</v>
      </c>
      <c r="F398" s="29" t="s">
        <v>532</v>
      </c>
      <c r="H398" s="4"/>
      <c r="I398" s="4"/>
      <c r="J398" s="6"/>
      <c r="K398" s="6"/>
    </row>
    <row r="399" spans="1:11" ht="15.4" x14ac:dyDescent="0.45">
      <c r="A399" s="26">
        <v>44007</v>
      </c>
      <c r="B399" s="37" t="s">
        <v>533</v>
      </c>
      <c r="C399" s="16">
        <v>155.16</v>
      </c>
      <c r="D399" s="39" t="s">
        <v>534</v>
      </c>
      <c r="E399" s="18" t="s">
        <v>241</v>
      </c>
      <c r="F399" s="29">
        <v>215105</v>
      </c>
      <c r="H399" s="4"/>
      <c r="I399" s="4"/>
      <c r="J399" s="6"/>
      <c r="K399" s="6"/>
    </row>
    <row r="400" spans="1:11" ht="15.4" x14ac:dyDescent="0.45">
      <c r="A400" s="26">
        <v>44007</v>
      </c>
      <c r="B400" s="80" t="s">
        <v>13</v>
      </c>
      <c r="C400" s="16">
        <v>2244.86</v>
      </c>
      <c r="D400" s="39" t="s">
        <v>295</v>
      </c>
      <c r="E400" s="18" t="s">
        <v>315</v>
      </c>
      <c r="F400" s="29" t="s">
        <v>535</v>
      </c>
      <c r="H400" s="4"/>
      <c r="I400" s="4"/>
      <c r="J400" s="6"/>
      <c r="K400" s="6"/>
    </row>
    <row r="401" spans="1:11" ht="15.4" x14ac:dyDescent="0.45">
      <c r="A401" s="26">
        <v>44007</v>
      </c>
      <c r="B401" s="37" t="s">
        <v>536</v>
      </c>
      <c r="C401" s="16">
        <v>3256.5</v>
      </c>
      <c r="D401" s="39" t="s">
        <v>537</v>
      </c>
      <c r="E401" s="18" t="s">
        <v>253</v>
      </c>
      <c r="F401" s="29" t="s">
        <v>538</v>
      </c>
      <c r="H401" s="4"/>
      <c r="I401" s="4"/>
      <c r="J401" s="6"/>
      <c r="K401" s="6"/>
    </row>
    <row r="402" spans="1:11" ht="15.4" x14ac:dyDescent="0.45">
      <c r="A402" s="26">
        <v>44007</v>
      </c>
      <c r="B402" s="37" t="s">
        <v>492</v>
      </c>
      <c r="C402" s="16">
        <v>3372.1</v>
      </c>
      <c r="D402" s="39" t="s">
        <v>493</v>
      </c>
      <c r="E402" s="18" t="s">
        <v>494</v>
      </c>
      <c r="F402" s="29" t="s">
        <v>539</v>
      </c>
      <c r="H402" s="4"/>
      <c r="I402" s="4"/>
      <c r="J402" s="6"/>
      <c r="K402" s="6"/>
    </row>
    <row r="403" spans="1:11" ht="15.4" x14ac:dyDescent="0.45">
      <c r="A403" s="26">
        <v>44007</v>
      </c>
      <c r="B403" s="37" t="s">
        <v>492</v>
      </c>
      <c r="C403" s="16">
        <v>5038.3599999999997</v>
      </c>
      <c r="D403" s="39" t="s">
        <v>493</v>
      </c>
      <c r="E403" s="18" t="s">
        <v>494</v>
      </c>
      <c r="F403" s="29" t="s">
        <v>540</v>
      </c>
      <c r="H403" s="4"/>
      <c r="I403" s="4"/>
      <c r="J403" s="6"/>
      <c r="K403" s="6"/>
    </row>
    <row r="404" spans="1:11" ht="15.4" x14ac:dyDescent="0.45">
      <c r="A404" s="26">
        <v>44007</v>
      </c>
      <c r="B404" s="37" t="s">
        <v>541</v>
      </c>
      <c r="C404" s="16">
        <v>99</v>
      </c>
      <c r="D404" s="39" t="s">
        <v>542</v>
      </c>
      <c r="E404" s="18" t="s">
        <v>315</v>
      </c>
      <c r="F404" s="29" t="s">
        <v>543</v>
      </c>
      <c r="H404" s="4"/>
      <c r="I404" s="4"/>
      <c r="J404" s="6"/>
      <c r="K404" s="6"/>
    </row>
    <row r="405" spans="1:11" ht="15.4" x14ac:dyDescent="0.45">
      <c r="A405" s="26">
        <v>44007</v>
      </c>
      <c r="B405" s="37" t="s">
        <v>544</v>
      </c>
      <c r="C405" s="16">
        <v>255.24</v>
      </c>
      <c r="D405" s="39" t="s">
        <v>545</v>
      </c>
      <c r="E405" s="18" t="s">
        <v>246</v>
      </c>
      <c r="F405" s="29">
        <v>9538339566</v>
      </c>
      <c r="H405" s="4"/>
      <c r="I405" s="4"/>
      <c r="J405" s="6"/>
      <c r="K405" s="6"/>
    </row>
    <row r="406" spans="1:11" ht="15.4" x14ac:dyDescent="0.45">
      <c r="A406" s="26">
        <v>44007</v>
      </c>
      <c r="B406" s="37" t="s">
        <v>22</v>
      </c>
      <c r="C406" s="16">
        <v>209.58</v>
      </c>
      <c r="D406" s="39" t="s">
        <v>546</v>
      </c>
      <c r="E406" s="18" t="s">
        <v>244</v>
      </c>
      <c r="F406" s="29" t="s">
        <v>547</v>
      </c>
      <c r="H406" s="4"/>
      <c r="I406" s="4"/>
      <c r="J406" s="6"/>
      <c r="K406" s="6"/>
    </row>
    <row r="407" spans="1:11" ht="15.4" x14ac:dyDescent="0.45">
      <c r="A407" s="26">
        <v>44007</v>
      </c>
      <c r="B407" s="37" t="s">
        <v>670</v>
      </c>
      <c r="C407" s="16">
        <v>5932.5</v>
      </c>
      <c r="D407" s="39" t="s">
        <v>548</v>
      </c>
      <c r="E407" s="18" t="s">
        <v>494</v>
      </c>
      <c r="F407" s="29">
        <v>43922</v>
      </c>
      <c r="H407" s="4"/>
      <c r="I407" s="4"/>
      <c r="J407" s="6"/>
      <c r="K407" s="6"/>
    </row>
    <row r="408" spans="1:11" ht="15.4" x14ac:dyDescent="0.45">
      <c r="A408" s="26">
        <v>44007</v>
      </c>
      <c r="B408" s="37" t="s">
        <v>670</v>
      </c>
      <c r="C408" s="16">
        <v>10512.5</v>
      </c>
      <c r="D408" s="39" t="s">
        <v>548</v>
      </c>
      <c r="E408" s="18" t="s">
        <v>494</v>
      </c>
      <c r="F408" s="29">
        <v>43952</v>
      </c>
      <c r="H408" s="4"/>
      <c r="I408" s="4"/>
      <c r="J408" s="6"/>
      <c r="K408" s="6"/>
    </row>
    <row r="409" spans="1:11" ht="15.4" x14ac:dyDescent="0.45">
      <c r="A409" s="26">
        <v>44007</v>
      </c>
      <c r="B409" s="37" t="s">
        <v>549</v>
      </c>
      <c r="C409" s="16">
        <v>28600</v>
      </c>
      <c r="D409" s="39" t="s">
        <v>550</v>
      </c>
      <c r="E409" s="18" t="s">
        <v>246</v>
      </c>
      <c r="F409" s="29" t="s">
        <v>551</v>
      </c>
      <c r="H409" s="4"/>
      <c r="I409" s="4"/>
      <c r="J409" s="6"/>
      <c r="K409" s="6"/>
    </row>
    <row r="410" spans="1:11" ht="15.4" x14ac:dyDescent="0.45">
      <c r="A410" s="26">
        <v>44007</v>
      </c>
      <c r="B410" s="37" t="s">
        <v>552</v>
      </c>
      <c r="C410" s="16">
        <v>150</v>
      </c>
      <c r="D410" s="39" t="s">
        <v>71</v>
      </c>
      <c r="E410" s="18" t="s">
        <v>244</v>
      </c>
      <c r="F410" s="29" t="s">
        <v>553</v>
      </c>
      <c r="H410" s="4"/>
      <c r="I410" s="4"/>
      <c r="J410" s="6"/>
      <c r="K410" s="6"/>
    </row>
    <row r="411" spans="1:11" ht="15.4" x14ac:dyDescent="0.45">
      <c r="A411" s="26">
        <v>44007</v>
      </c>
      <c r="B411" s="37" t="s">
        <v>554</v>
      </c>
      <c r="C411" s="16">
        <v>811.79</v>
      </c>
      <c r="D411" s="39" t="s">
        <v>555</v>
      </c>
      <c r="E411" s="18" t="s">
        <v>250</v>
      </c>
      <c r="F411" s="29">
        <v>4845798</v>
      </c>
      <c r="H411" s="4"/>
      <c r="I411" s="4"/>
      <c r="J411" s="6"/>
      <c r="K411" s="6"/>
    </row>
    <row r="412" spans="1:11" ht="15.4" x14ac:dyDescent="0.45">
      <c r="A412" s="26">
        <v>44007</v>
      </c>
      <c r="B412" s="37" t="s">
        <v>554</v>
      </c>
      <c r="C412" s="16">
        <v>2012.23</v>
      </c>
      <c r="D412" s="39" t="s">
        <v>295</v>
      </c>
      <c r="E412" s="18" t="s">
        <v>250</v>
      </c>
      <c r="F412" s="29">
        <v>4843983</v>
      </c>
      <c r="H412" s="4"/>
      <c r="I412" s="4"/>
      <c r="J412" s="6"/>
      <c r="K412" s="6"/>
    </row>
    <row r="413" spans="1:11" ht="15.4" x14ac:dyDescent="0.45">
      <c r="A413" s="26">
        <v>44007</v>
      </c>
      <c r="B413" s="37" t="s">
        <v>556</v>
      </c>
      <c r="C413" s="16">
        <v>200</v>
      </c>
      <c r="D413" s="39" t="s">
        <v>557</v>
      </c>
      <c r="E413" s="18" t="s">
        <v>241</v>
      </c>
      <c r="F413" s="29">
        <v>6013020</v>
      </c>
      <c r="H413" s="4"/>
      <c r="I413" s="4"/>
      <c r="J413" s="6"/>
      <c r="K413" s="6"/>
    </row>
    <row r="414" spans="1:11" ht="15.4" x14ac:dyDescent="0.45">
      <c r="A414" s="26">
        <v>44007</v>
      </c>
      <c r="B414" s="37" t="s">
        <v>502</v>
      </c>
      <c r="C414" s="16">
        <v>9.56</v>
      </c>
      <c r="D414" s="39" t="s">
        <v>317</v>
      </c>
      <c r="E414" s="18" t="s">
        <v>315</v>
      </c>
      <c r="F414" s="29" t="s">
        <v>558</v>
      </c>
      <c r="H414" s="4"/>
      <c r="I414" s="4"/>
      <c r="J414" s="6"/>
      <c r="K414" s="6"/>
    </row>
    <row r="415" spans="1:11" ht="15.4" x14ac:dyDescent="0.45">
      <c r="A415" s="26">
        <v>44007</v>
      </c>
      <c r="B415" s="37" t="s">
        <v>502</v>
      </c>
      <c r="C415" s="16">
        <v>23.15</v>
      </c>
      <c r="D415" s="39" t="s">
        <v>317</v>
      </c>
      <c r="E415" s="18" t="s">
        <v>315</v>
      </c>
      <c r="F415" s="29" t="s">
        <v>559</v>
      </c>
      <c r="H415" s="4"/>
      <c r="I415" s="4"/>
      <c r="J415" s="6"/>
      <c r="K415" s="6"/>
    </row>
    <row r="416" spans="1:11" ht="15.4" x14ac:dyDescent="0.45">
      <c r="A416" s="26">
        <v>44007</v>
      </c>
      <c r="B416" s="37" t="s">
        <v>502</v>
      </c>
      <c r="C416" s="16">
        <v>219.84</v>
      </c>
      <c r="D416" s="39" t="s">
        <v>317</v>
      </c>
      <c r="E416" s="18" t="s">
        <v>315</v>
      </c>
      <c r="F416" s="29" t="s">
        <v>560</v>
      </c>
      <c r="H416" s="4"/>
      <c r="I416" s="4"/>
      <c r="J416" s="6"/>
      <c r="K416" s="6"/>
    </row>
    <row r="417" spans="1:11" ht="15.4" x14ac:dyDescent="0.45">
      <c r="A417" s="26">
        <v>44007</v>
      </c>
      <c r="B417" s="37" t="s">
        <v>502</v>
      </c>
      <c r="C417" s="16">
        <v>37.26</v>
      </c>
      <c r="D417" s="39" t="s">
        <v>317</v>
      </c>
      <c r="E417" s="18" t="s">
        <v>315</v>
      </c>
      <c r="F417" s="29" t="s">
        <v>561</v>
      </c>
      <c r="H417" s="4"/>
      <c r="I417" s="4"/>
      <c r="J417" s="6"/>
      <c r="K417" s="6"/>
    </row>
    <row r="418" spans="1:11" ht="15.4" x14ac:dyDescent="0.45">
      <c r="A418" s="26">
        <v>44007</v>
      </c>
      <c r="B418" s="37" t="s">
        <v>502</v>
      </c>
      <c r="C418" s="16">
        <v>63</v>
      </c>
      <c r="D418" s="39" t="s">
        <v>226</v>
      </c>
      <c r="E418" s="18" t="s">
        <v>315</v>
      </c>
      <c r="F418" s="29" t="s">
        <v>562</v>
      </c>
      <c r="H418" s="4"/>
      <c r="I418" s="4"/>
      <c r="J418" s="6"/>
      <c r="K418" s="6"/>
    </row>
    <row r="419" spans="1:11" ht="15.4" x14ac:dyDescent="0.45">
      <c r="A419" s="26">
        <v>44007</v>
      </c>
      <c r="B419" s="37" t="s">
        <v>502</v>
      </c>
      <c r="C419" s="16">
        <v>46.6</v>
      </c>
      <c r="D419" s="39" t="s">
        <v>563</v>
      </c>
      <c r="E419" s="18" t="s">
        <v>247</v>
      </c>
      <c r="F419" s="29" t="s">
        <v>564</v>
      </c>
      <c r="H419" s="4"/>
      <c r="I419" s="4"/>
      <c r="J419" s="6"/>
      <c r="K419" s="6"/>
    </row>
    <row r="420" spans="1:11" ht="15.4" x14ac:dyDescent="0.45">
      <c r="A420" s="26">
        <v>44007</v>
      </c>
      <c r="B420" s="37" t="s">
        <v>502</v>
      </c>
      <c r="C420" s="16">
        <v>21.96</v>
      </c>
      <c r="D420" s="39" t="s">
        <v>563</v>
      </c>
      <c r="E420" s="18" t="s">
        <v>247</v>
      </c>
      <c r="F420" s="29" t="s">
        <v>565</v>
      </c>
      <c r="H420" s="4"/>
      <c r="I420" s="4"/>
      <c r="J420" s="6"/>
      <c r="K420" s="6"/>
    </row>
    <row r="421" spans="1:11" ht="15.4" x14ac:dyDescent="0.45">
      <c r="A421" s="26">
        <v>44007</v>
      </c>
      <c r="B421" s="37" t="s">
        <v>502</v>
      </c>
      <c r="C421" s="16">
        <v>101.1</v>
      </c>
      <c r="D421" s="39" t="s">
        <v>682</v>
      </c>
      <c r="E421" s="18" t="s">
        <v>247</v>
      </c>
      <c r="F421" s="29" t="s">
        <v>566</v>
      </c>
      <c r="H421" s="4"/>
      <c r="I421" s="4"/>
      <c r="J421" s="6"/>
      <c r="K421" s="6"/>
    </row>
    <row r="422" spans="1:11" ht="15.4" x14ac:dyDescent="0.45">
      <c r="A422" s="26">
        <v>44007</v>
      </c>
      <c r="B422" s="37" t="s">
        <v>502</v>
      </c>
      <c r="C422" s="16">
        <v>14.49</v>
      </c>
      <c r="D422" s="39" t="s">
        <v>567</v>
      </c>
      <c r="E422" s="18" t="s">
        <v>241</v>
      </c>
      <c r="F422" s="29">
        <v>10896</v>
      </c>
      <c r="H422" s="4"/>
      <c r="I422" s="4"/>
      <c r="J422" s="6"/>
      <c r="K422" s="6"/>
    </row>
    <row r="423" spans="1:11" ht="15.4" x14ac:dyDescent="0.45">
      <c r="A423" s="26">
        <v>44007</v>
      </c>
      <c r="B423" s="37" t="s">
        <v>70</v>
      </c>
      <c r="C423" s="16">
        <v>300</v>
      </c>
      <c r="D423" s="39" t="s">
        <v>71</v>
      </c>
      <c r="E423" s="18" t="s">
        <v>244</v>
      </c>
      <c r="F423" s="29">
        <v>123915</v>
      </c>
      <c r="H423" s="4"/>
      <c r="I423" s="4"/>
      <c r="J423" s="6"/>
      <c r="K423" s="6"/>
    </row>
    <row r="424" spans="1:11" ht="15.4" x14ac:dyDescent="0.45">
      <c r="A424" s="26">
        <v>44007</v>
      </c>
      <c r="B424" s="37" t="s">
        <v>568</v>
      </c>
      <c r="C424" s="16">
        <v>1617</v>
      </c>
      <c r="D424" s="39" t="s">
        <v>569</v>
      </c>
      <c r="E424" s="18" t="s">
        <v>251</v>
      </c>
      <c r="F424" s="29">
        <v>55762684</v>
      </c>
      <c r="H424" s="4"/>
      <c r="I424" s="4"/>
      <c r="J424" s="6"/>
      <c r="K424" s="6"/>
    </row>
    <row r="425" spans="1:11" ht="15.4" x14ac:dyDescent="0.45">
      <c r="A425" s="26">
        <v>44007</v>
      </c>
      <c r="B425" s="37" t="s">
        <v>568</v>
      </c>
      <c r="C425" s="16">
        <v>1680</v>
      </c>
      <c r="D425" s="39" t="s">
        <v>569</v>
      </c>
      <c r="E425" s="18" t="s">
        <v>251</v>
      </c>
      <c r="F425" s="29">
        <v>55787804</v>
      </c>
      <c r="H425" s="4"/>
      <c r="I425" s="4"/>
      <c r="J425" s="6"/>
      <c r="K425" s="6"/>
    </row>
    <row r="426" spans="1:11" ht="15.4" x14ac:dyDescent="0.45">
      <c r="A426" s="26">
        <v>44007</v>
      </c>
      <c r="B426" s="37" t="s">
        <v>568</v>
      </c>
      <c r="C426" s="16">
        <v>1680</v>
      </c>
      <c r="D426" s="39" t="s">
        <v>569</v>
      </c>
      <c r="E426" s="18" t="s">
        <v>251</v>
      </c>
      <c r="F426" s="29">
        <v>55819754</v>
      </c>
      <c r="H426" s="4"/>
      <c r="I426" s="4"/>
      <c r="J426" s="6"/>
      <c r="K426" s="6"/>
    </row>
    <row r="427" spans="1:11" ht="15.4" x14ac:dyDescent="0.45">
      <c r="A427" s="26">
        <v>44007</v>
      </c>
      <c r="B427" s="37" t="s">
        <v>568</v>
      </c>
      <c r="C427" s="16">
        <v>1869</v>
      </c>
      <c r="D427" s="39" t="s">
        <v>569</v>
      </c>
      <c r="E427" s="18" t="s">
        <v>251</v>
      </c>
      <c r="F427" s="29">
        <v>55847187</v>
      </c>
      <c r="H427" s="4"/>
      <c r="I427" s="4"/>
      <c r="J427" s="6"/>
      <c r="K427" s="6"/>
    </row>
    <row r="428" spans="1:11" ht="15.4" x14ac:dyDescent="0.45">
      <c r="A428" s="26">
        <v>44007</v>
      </c>
      <c r="B428" s="37" t="s">
        <v>568</v>
      </c>
      <c r="C428" s="16">
        <v>1680</v>
      </c>
      <c r="D428" s="39" t="s">
        <v>569</v>
      </c>
      <c r="E428" s="18" t="s">
        <v>251</v>
      </c>
      <c r="F428" s="29">
        <v>55873827</v>
      </c>
      <c r="H428" s="4"/>
      <c r="I428" s="4"/>
      <c r="J428" s="6"/>
      <c r="K428" s="6"/>
    </row>
    <row r="429" spans="1:11" ht="15.4" x14ac:dyDescent="0.45">
      <c r="A429" s="26">
        <v>44007</v>
      </c>
      <c r="B429" s="37" t="s">
        <v>568</v>
      </c>
      <c r="C429" s="16">
        <v>1344</v>
      </c>
      <c r="D429" s="39" t="s">
        <v>569</v>
      </c>
      <c r="E429" s="18" t="s">
        <v>251</v>
      </c>
      <c r="F429" s="29">
        <v>55902988</v>
      </c>
      <c r="H429" s="4"/>
      <c r="I429" s="4"/>
      <c r="J429" s="6"/>
      <c r="K429" s="6"/>
    </row>
    <row r="430" spans="1:11" ht="15.4" x14ac:dyDescent="0.45">
      <c r="A430" s="26">
        <v>44007</v>
      </c>
      <c r="B430" s="37" t="s">
        <v>570</v>
      </c>
      <c r="C430" s="16">
        <v>59.43</v>
      </c>
      <c r="D430" s="39" t="s">
        <v>317</v>
      </c>
      <c r="E430" s="18" t="s">
        <v>315</v>
      </c>
      <c r="F430" s="29" t="s">
        <v>571</v>
      </c>
      <c r="H430" s="4"/>
      <c r="I430" s="4"/>
      <c r="J430" s="6"/>
      <c r="K430" s="6"/>
    </row>
    <row r="431" spans="1:11" ht="15.4" x14ac:dyDescent="0.45">
      <c r="A431" s="26">
        <v>44007</v>
      </c>
      <c r="B431" s="37" t="s">
        <v>570</v>
      </c>
      <c r="C431" s="16">
        <v>17.16</v>
      </c>
      <c r="D431" s="39" t="s">
        <v>317</v>
      </c>
      <c r="E431" s="18" t="s">
        <v>315</v>
      </c>
      <c r="F431" s="29" t="s">
        <v>572</v>
      </c>
      <c r="H431" s="4"/>
      <c r="I431" s="4"/>
      <c r="J431" s="6"/>
      <c r="K431" s="6"/>
    </row>
    <row r="432" spans="1:11" ht="15.4" x14ac:dyDescent="0.45">
      <c r="A432" s="26">
        <v>44007</v>
      </c>
      <c r="B432" s="37" t="s">
        <v>570</v>
      </c>
      <c r="C432" s="16">
        <v>68.319999999999993</v>
      </c>
      <c r="D432" s="39" t="s">
        <v>317</v>
      </c>
      <c r="E432" s="18" t="s">
        <v>315</v>
      </c>
      <c r="F432" s="29" t="s">
        <v>573</v>
      </c>
      <c r="H432" s="4"/>
      <c r="I432" s="4"/>
      <c r="J432" s="6"/>
      <c r="K432" s="6"/>
    </row>
    <row r="433" spans="1:11" ht="15.4" x14ac:dyDescent="0.45">
      <c r="A433" s="26">
        <v>44007</v>
      </c>
      <c r="B433" s="37" t="s">
        <v>570</v>
      </c>
      <c r="C433" s="16">
        <v>979</v>
      </c>
      <c r="D433" s="39" t="s">
        <v>574</v>
      </c>
      <c r="E433" s="18" t="s">
        <v>315</v>
      </c>
      <c r="F433" s="29">
        <v>7307884337</v>
      </c>
      <c r="H433" s="4"/>
      <c r="I433" s="4"/>
      <c r="J433" s="6"/>
      <c r="K433" s="6"/>
    </row>
    <row r="434" spans="1:11" ht="15.4" x14ac:dyDescent="0.45">
      <c r="A434" s="26">
        <v>44007</v>
      </c>
      <c r="B434" s="37" t="s">
        <v>570</v>
      </c>
      <c r="C434" s="16">
        <v>426.24</v>
      </c>
      <c r="D434" s="39" t="s">
        <v>27</v>
      </c>
      <c r="E434" s="18" t="s">
        <v>242</v>
      </c>
      <c r="F434" s="29" t="s">
        <v>575</v>
      </c>
      <c r="H434" s="4"/>
      <c r="I434" s="4"/>
      <c r="J434" s="6"/>
      <c r="K434" s="6"/>
    </row>
    <row r="435" spans="1:11" ht="15.4" x14ac:dyDescent="0.45">
      <c r="A435" s="26">
        <v>44007</v>
      </c>
      <c r="B435" s="37" t="s">
        <v>570</v>
      </c>
      <c r="C435" s="16">
        <v>93.57</v>
      </c>
      <c r="D435" s="39" t="s">
        <v>240</v>
      </c>
      <c r="E435" s="18" t="s">
        <v>242</v>
      </c>
      <c r="F435" s="29">
        <v>7307534615</v>
      </c>
      <c r="H435" s="4"/>
      <c r="I435" s="4"/>
      <c r="J435" s="6"/>
      <c r="K435" s="6"/>
    </row>
    <row r="436" spans="1:11" ht="15.4" x14ac:dyDescent="0.45">
      <c r="A436" s="26">
        <v>44007</v>
      </c>
      <c r="B436" s="37" t="s">
        <v>570</v>
      </c>
      <c r="C436" s="16">
        <v>99.8</v>
      </c>
      <c r="D436" s="39" t="s">
        <v>576</v>
      </c>
      <c r="E436" s="18" t="s">
        <v>242</v>
      </c>
      <c r="F436" s="29" t="s">
        <v>577</v>
      </c>
      <c r="H436" s="4"/>
      <c r="I436" s="4"/>
      <c r="J436" s="6"/>
      <c r="K436" s="6"/>
    </row>
    <row r="437" spans="1:11" ht="15.4" x14ac:dyDescent="0.45">
      <c r="A437" s="26">
        <v>44007</v>
      </c>
      <c r="B437" s="37" t="s">
        <v>570</v>
      </c>
      <c r="C437" s="16">
        <v>65.45</v>
      </c>
      <c r="D437" s="39" t="s">
        <v>240</v>
      </c>
      <c r="E437" s="18" t="s">
        <v>241</v>
      </c>
      <c r="F437" s="29">
        <v>7307500990</v>
      </c>
      <c r="H437" s="4"/>
      <c r="I437" s="4"/>
      <c r="J437" s="6"/>
      <c r="K437" s="6"/>
    </row>
    <row r="438" spans="1:11" ht="15.4" x14ac:dyDescent="0.45">
      <c r="A438" s="26">
        <v>44007</v>
      </c>
      <c r="B438" s="37" t="s">
        <v>570</v>
      </c>
      <c r="C438" s="16">
        <v>284.16000000000003</v>
      </c>
      <c r="D438" s="39" t="s">
        <v>27</v>
      </c>
      <c r="E438" s="18" t="s">
        <v>241</v>
      </c>
      <c r="F438" s="29">
        <v>7307500990</v>
      </c>
      <c r="H438" s="4"/>
      <c r="I438" s="4"/>
      <c r="J438" s="6"/>
      <c r="K438" s="6"/>
    </row>
    <row r="439" spans="1:11" ht="15.4" x14ac:dyDescent="0.45">
      <c r="A439" s="26">
        <v>44007</v>
      </c>
      <c r="B439" s="37" t="s">
        <v>570</v>
      </c>
      <c r="C439" s="16">
        <v>114.16</v>
      </c>
      <c r="D439" s="39" t="s">
        <v>240</v>
      </c>
      <c r="E439" s="18" t="s">
        <v>241</v>
      </c>
      <c r="F439" s="29">
        <v>7307315286</v>
      </c>
      <c r="H439" s="4"/>
      <c r="I439" s="4"/>
      <c r="J439" s="6"/>
      <c r="K439" s="6"/>
    </row>
    <row r="440" spans="1:11" ht="15.4" x14ac:dyDescent="0.45">
      <c r="A440" s="26">
        <v>44007</v>
      </c>
      <c r="B440" s="37" t="s">
        <v>74</v>
      </c>
      <c r="C440" s="16">
        <v>578.70000000000005</v>
      </c>
      <c r="D440" s="39" t="s">
        <v>317</v>
      </c>
      <c r="E440" s="18" t="s">
        <v>241</v>
      </c>
      <c r="F440" s="29">
        <v>3713666</v>
      </c>
      <c r="H440" s="4"/>
      <c r="I440" s="4"/>
      <c r="J440" s="6"/>
      <c r="K440" s="6"/>
    </row>
    <row r="441" spans="1:11" ht="15.4" x14ac:dyDescent="0.45">
      <c r="A441" s="26">
        <v>44011</v>
      </c>
      <c r="B441" s="37" t="s">
        <v>675</v>
      </c>
      <c r="C441" s="16">
        <v>15190.5</v>
      </c>
      <c r="D441" s="39" t="s">
        <v>321</v>
      </c>
      <c r="E441" s="18" t="s">
        <v>322</v>
      </c>
      <c r="F441" s="29" t="s">
        <v>578</v>
      </c>
      <c r="H441" s="4"/>
      <c r="I441" s="4"/>
      <c r="J441" s="6"/>
      <c r="K441" s="6"/>
    </row>
    <row r="442" spans="1:11" ht="15.4" x14ac:dyDescent="0.45">
      <c r="A442" s="26">
        <v>44012</v>
      </c>
      <c r="B442" s="37" t="s">
        <v>579</v>
      </c>
      <c r="C442" s="16">
        <v>1655</v>
      </c>
      <c r="D442" s="39" t="s">
        <v>580</v>
      </c>
      <c r="E442" s="18" t="s">
        <v>249</v>
      </c>
      <c r="F442" s="29">
        <v>83056</v>
      </c>
      <c r="H442" s="4"/>
      <c r="I442" s="4"/>
      <c r="J442" s="6"/>
      <c r="K442" s="6"/>
    </row>
    <row r="443" spans="1:11" ht="15.4" x14ac:dyDescent="0.45">
      <c r="A443" s="26">
        <v>44012</v>
      </c>
      <c r="B443" s="37" t="s">
        <v>13</v>
      </c>
      <c r="C443" s="16">
        <v>47.88</v>
      </c>
      <c r="D443" s="39" t="s">
        <v>317</v>
      </c>
      <c r="E443" s="18" t="s">
        <v>249</v>
      </c>
      <c r="F443" s="29" t="s">
        <v>581</v>
      </c>
      <c r="H443" s="4"/>
      <c r="I443" s="4"/>
      <c r="J443" s="6"/>
      <c r="K443" s="6"/>
    </row>
    <row r="444" spans="1:11" ht="15.4" x14ac:dyDescent="0.45">
      <c r="A444" s="26">
        <v>44012</v>
      </c>
      <c r="B444" s="37" t="s">
        <v>13</v>
      </c>
      <c r="C444" s="16">
        <v>449.75</v>
      </c>
      <c r="D444" s="39" t="s">
        <v>295</v>
      </c>
      <c r="E444" s="18" t="s">
        <v>249</v>
      </c>
      <c r="F444" s="29" t="s">
        <v>582</v>
      </c>
      <c r="H444" s="4"/>
      <c r="I444" s="4"/>
      <c r="J444" s="6"/>
      <c r="K444" s="6"/>
    </row>
    <row r="445" spans="1:11" ht="15.4" x14ac:dyDescent="0.45">
      <c r="A445" s="26">
        <v>44012</v>
      </c>
      <c r="B445" s="37" t="s">
        <v>13</v>
      </c>
      <c r="C445" s="16">
        <v>819</v>
      </c>
      <c r="D445" s="39" t="s">
        <v>583</v>
      </c>
      <c r="E445" s="18" t="s">
        <v>249</v>
      </c>
      <c r="F445" s="29" t="s">
        <v>584</v>
      </c>
      <c r="H445" s="4"/>
      <c r="I445" s="4"/>
      <c r="J445" s="6"/>
      <c r="K445" s="6"/>
    </row>
    <row r="446" spans="1:11" ht="30.75" x14ac:dyDescent="0.45">
      <c r="A446" s="26">
        <v>44012</v>
      </c>
      <c r="B446" s="37" t="s">
        <v>13</v>
      </c>
      <c r="C446" s="16">
        <v>24.03</v>
      </c>
      <c r="D446" s="39" t="s">
        <v>167</v>
      </c>
      <c r="E446" s="18" t="s">
        <v>494</v>
      </c>
      <c r="F446" s="29" t="s">
        <v>585</v>
      </c>
      <c r="H446" s="4"/>
      <c r="I446" s="4"/>
      <c r="J446" s="6"/>
      <c r="K446" s="6"/>
    </row>
    <row r="447" spans="1:11" ht="30.75" x14ac:dyDescent="0.45">
      <c r="A447" s="26">
        <v>44012</v>
      </c>
      <c r="B447" s="37" t="s">
        <v>13</v>
      </c>
      <c r="C447" s="16">
        <v>70.489999999999995</v>
      </c>
      <c r="D447" s="39" t="s">
        <v>167</v>
      </c>
      <c r="E447" s="18" t="s">
        <v>494</v>
      </c>
      <c r="F447" s="29" t="s">
        <v>586</v>
      </c>
      <c r="H447" s="4"/>
      <c r="I447" s="4"/>
      <c r="J447" s="6"/>
      <c r="K447" s="6"/>
    </row>
    <row r="448" spans="1:11" ht="30.75" x14ac:dyDescent="0.45">
      <c r="A448" s="26">
        <v>44012</v>
      </c>
      <c r="B448" s="37" t="s">
        <v>13</v>
      </c>
      <c r="C448" s="16">
        <v>8.01</v>
      </c>
      <c r="D448" s="39" t="s">
        <v>167</v>
      </c>
      <c r="E448" s="18" t="s">
        <v>494</v>
      </c>
      <c r="F448" s="29" t="s">
        <v>587</v>
      </c>
      <c r="H448" s="4"/>
      <c r="I448" s="4"/>
      <c r="J448" s="6"/>
      <c r="K448" s="6"/>
    </row>
    <row r="449" spans="1:11" ht="30.75" x14ac:dyDescent="0.45">
      <c r="A449" s="26">
        <v>44012</v>
      </c>
      <c r="B449" s="37" t="s">
        <v>13</v>
      </c>
      <c r="C449" s="16">
        <v>107.78</v>
      </c>
      <c r="D449" s="39" t="s">
        <v>167</v>
      </c>
      <c r="E449" s="18" t="s">
        <v>494</v>
      </c>
      <c r="F449" s="29" t="s">
        <v>588</v>
      </c>
      <c r="H449" s="4"/>
      <c r="I449" s="4"/>
      <c r="J449" s="6"/>
      <c r="K449" s="6"/>
    </row>
    <row r="450" spans="1:11" ht="30.75" x14ac:dyDescent="0.45">
      <c r="A450" s="26">
        <v>44012</v>
      </c>
      <c r="B450" s="37" t="s">
        <v>13</v>
      </c>
      <c r="C450" s="16">
        <v>116.46</v>
      </c>
      <c r="D450" s="39" t="s">
        <v>167</v>
      </c>
      <c r="E450" s="18" t="s">
        <v>494</v>
      </c>
      <c r="F450" s="29" t="s">
        <v>589</v>
      </c>
      <c r="H450" s="4"/>
      <c r="I450" s="4"/>
      <c r="J450" s="6"/>
      <c r="K450" s="6"/>
    </row>
    <row r="451" spans="1:11" ht="30.75" x14ac:dyDescent="0.45">
      <c r="A451" s="26">
        <v>44012</v>
      </c>
      <c r="B451" s="37" t="s">
        <v>13</v>
      </c>
      <c r="C451" s="16">
        <v>14.56</v>
      </c>
      <c r="D451" s="39" t="s">
        <v>167</v>
      </c>
      <c r="E451" s="18" t="s">
        <v>494</v>
      </c>
      <c r="F451" s="29" t="s">
        <v>590</v>
      </c>
      <c r="H451" s="4"/>
      <c r="I451" s="4"/>
      <c r="J451" s="6"/>
      <c r="K451" s="6"/>
    </row>
    <row r="452" spans="1:11" ht="30.75" x14ac:dyDescent="0.45">
      <c r="A452" s="26">
        <v>44012</v>
      </c>
      <c r="B452" s="37" t="s">
        <v>13</v>
      </c>
      <c r="C452" s="16">
        <v>59.38</v>
      </c>
      <c r="D452" s="39" t="s">
        <v>167</v>
      </c>
      <c r="E452" s="18" t="s">
        <v>494</v>
      </c>
      <c r="F452" s="29" t="s">
        <v>591</v>
      </c>
      <c r="H452" s="4"/>
      <c r="I452" s="4"/>
      <c r="J452" s="6"/>
      <c r="K452" s="6"/>
    </row>
    <row r="453" spans="1:11" ht="30.75" x14ac:dyDescent="0.45">
      <c r="A453" s="26">
        <v>44012</v>
      </c>
      <c r="B453" s="37" t="s">
        <v>13</v>
      </c>
      <c r="C453" s="16">
        <v>159.58000000000001</v>
      </c>
      <c r="D453" s="39" t="s">
        <v>167</v>
      </c>
      <c r="E453" s="18" t="s">
        <v>494</v>
      </c>
      <c r="F453" s="29" t="s">
        <v>592</v>
      </c>
      <c r="H453" s="4"/>
      <c r="I453" s="4"/>
      <c r="J453" s="6"/>
      <c r="K453" s="6"/>
    </row>
    <row r="454" spans="1:11" ht="30.75" x14ac:dyDescent="0.45">
      <c r="A454" s="26">
        <v>44012</v>
      </c>
      <c r="B454" s="37" t="s">
        <v>13</v>
      </c>
      <c r="C454" s="16">
        <v>137.94</v>
      </c>
      <c r="D454" s="39" t="s">
        <v>167</v>
      </c>
      <c r="E454" s="18" t="s">
        <v>494</v>
      </c>
      <c r="F454" s="29" t="s">
        <v>593</v>
      </c>
      <c r="H454" s="4"/>
      <c r="I454" s="4"/>
      <c r="J454" s="6"/>
      <c r="K454" s="6"/>
    </row>
    <row r="455" spans="1:11" ht="30.75" x14ac:dyDescent="0.45">
      <c r="A455" s="26">
        <v>44012</v>
      </c>
      <c r="B455" s="37" t="s">
        <v>13</v>
      </c>
      <c r="C455" s="16">
        <v>16.02</v>
      </c>
      <c r="D455" s="39" t="s">
        <v>167</v>
      </c>
      <c r="E455" s="18" t="s">
        <v>494</v>
      </c>
      <c r="F455" s="29" t="s">
        <v>594</v>
      </c>
      <c r="H455" s="4"/>
      <c r="I455" s="4"/>
      <c r="J455" s="6"/>
      <c r="K455" s="6"/>
    </row>
    <row r="456" spans="1:11" ht="30.75" x14ac:dyDescent="0.45">
      <c r="A456" s="26">
        <v>44012</v>
      </c>
      <c r="B456" s="37" t="s">
        <v>13</v>
      </c>
      <c r="C456" s="16">
        <v>37.979999999999997</v>
      </c>
      <c r="D456" s="39" t="s">
        <v>240</v>
      </c>
      <c r="E456" s="18" t="s">
        <v>494</v>
      </c>
      <c r="F456" s="29" t="s">
        <v>595</v>
      </c>
      <c r="H456" s="4"/>
      <c r="I456" s="4"/>
      <c r="J456" s="6"/>
      <c r="K456" s="6"/>
    </row>
    <row r="457" spans="1:11" ht="30.75" x14ac:dyDescent="0.45">
      <c r="A457" s="26">
        <v>44012</v>
      </c>
      <c r="B457" s="37" t="s">
        <v>13</v>
      </c>
      <c r="C457" s="16">
        <v>596.72</v>
      </c>
      <c r="D457" s="39" t="s">
        <v>574</v>
      </c>
      <c r="E457" s="18" t="s">
        <v>494</v>
      </c>
      <c r="F457" s="29" t="s">
        <v>596</v>
      </c>
      <c r="H457" s="4"/>
      <c r="I457" s="4"/>
      <c r="J457" s="6"/>
      <c r="K457" s="6"/>
    </row>
    <row r="458" spans="1:11" ht="30.75" x14ac:dyDescent="0.45">
      <c r="A458" s="26">
        <v>44012</v>
      </c>
      <c r="B458" s="37" t="s">
        <v>13</v>
      </c>
      <c r="C458" s="16">
        <v>92.88</v>
      </c>
      <c r="D458" s="39" t="s">
        <v>295</v>
      </c>
      <c r="E458" s="18" t="s">
        <v>494</v>
      </c>
      <c r="F458" s="29" t="s">
        <v>597</v>
      </c>
      <c r="H458" s="4"/>
      <c r="I458" s="4"/>
      <c r="J458" s="6"/>
      <c r="K458" s="6"/>
    </row>
    <row r="459" spans="1:11" ht="15.4" x14ac:dyDescent="0.45">
      <c r="A459" s="26">
        <v>44012</v>
      </c>
      <c r="B459" s="37" t="s">
        <v>13</v>
      </c>
      <c r="C459" s="16">
        <v>19.989999999999998</v>
      </c>
      <c r="D459" s="39" t="s">
        <v>598</v>
      </c>
      <c r="E459" s="18" t="s">
        <v>322</v>
      </c>
      <c r="F459" s="29" t="s">
        <v>599</v>
      </c>
      <c r="H459" s="4"/>
      <c r="I459" s="4"/>
      <c r="J459" s="6"/>
      <c r="K459" s="6"/>
    </row>
    <row r="460" spans="1:11" ht="15.4" x14ac:dyDescent="0.45">
      <c r="A460" s="26">
        <v>44012</v>
      </c>
      <c r="B460" s="37" t="s">
        <v>13</v>
      </c>
      <c r="C460" s="16">
        <v>807.6</v>
      </c>
      <c r="D460" s="39" t="s">
        <v>600</v>
      </c>
      <c r="E460" s="18" t="s">
        <v>322</v>
      </c>
      <c r="F460" s="29" t="s">
        <v>601</v>
      </c>
      <c r="H460" s="4"/>
      <c r="I460" s="4"/>
      <c r="J460" s="6"/>
      <c r="K460" s="6"/>
    </row>
    <row r="461" spans="1:11" ht="15.4" x14ac:dyDescent="0.45">
      <c r="A461" s="26">
        <v>44012</v>
      </c>
      <c r="B461" s="37" t="s">
        <v>13</v>
      </c>
      <c r="C461" s="16">
        <v>49.99</v>
      </c>
      <c r="D461" s="39" t="s">
        <v>602</v>
      </c>
      <c r="E461" s="18" t="s">
        <v>322</v>
      </c>
      <c r="F461" s="29" t="s">
        <v>603</v>
      </c>
      <c r="H461" s="4"/>
      <c r="I461" s="4"/>
      <c r="J461" s="6"/>
      <c r="K461" s="6"/>
    </row>
    <row r="462" spans="1:11" ht="15.4" x14ac:dyDescent="0.45">
      <c r="A462" s="26">
        <v>44012</v>
      </c>
      <c r="B462" s="37" t="s">
        <v>13</v>
      </c>
      <c r="C462" s="16">
        <v>404.95</v>
      </c>
      <c r="D462" s="39" t="s">
        <v>604</v>
      </c>
      <c r="E462" s="18" t="s">
        <v>322</v>
      </c>
      <c r="F462" s="29" t="s">
        <v>605</v>
      </c>
      <c r="H462" s="4"/>
      <c r="I462" s="4"/>
      <c r="J462" s="6"/>
      <c r="K462" s="6"/>
    </row>
    <row r="463" spans="1:11" ht="15.4" x14ac:dyDescent="0.45">
      <c r="A463" s="26">
        <v>44012</v>
      </c>
      <c r="B463" s="37" t="s">
        <v>13</v>
      </c>
      <c r="C463" s="16">
        <v>11.99</v>
      </c>
      <c r="D463" s="39" t="s">
        <v>606</v>
      </c>
      <c r="E463" s="18" t="s">
        <v>322</v>
      </c>
      <c r="F463" s="29" t="s">
        <v>607</v>
      </c>
      <c r="H463" s="4"/>
      <c r="I463" s="4"/>
      <c r="J463" s="6"/>
      <c r="K463" s="6"/>
    </row>
    <row r="464" spans="1:11" ht="15.4" x14ac:dyDescent="0.45">
      <c r="A464" s="26">
        <v>44012</v>
      </c>
      <c r="B464" s="37" t="s">
        <v>13</v>
      </c>
      <c r="C464" s="16">
        <v>31.92</v>
      </c>
      <c r="D464" s="39" t="s">
        <v>608</v>
      </c>
      <c r="E464" s="18" t="s">
        <v>322</v>
      </c>
      <c r="F464" s="29" t="s">
        <v>607</v>
      </c>
      <c r="H464" s="4"/>
      <c r="I464" s="4"/>
      <c r="J464" s="6"/>
      <c r="K464" s="6"/>
    </row>
    <row r="465" spans="1:11" ht="15.4" x14ac:dyDescent="0.45">
      <c r="A465" s="26">
        <v>44012</v>
      </c>
      <c r="B465" s="37" t="s">
        <v>13</v>
      </c>
      <c r="C465" s="16">
        <v>7.99</v>
      </c>
      <c r="D465" s="39" t="s">
        <v>609</v>
      </c>
      <c r="E465" s="18" t="s">
        <v>322</v>
      </c>
      <c r="F465" s="29" t="s">
        <v>607</v>
      </c>
      <c r="H465" s="4"/>
      <c r="I465" s="4"/>
      <c r="J465" s="6"/>
      <c r="K465" s="6"/>
    </row>
    <row r="466" spans="1:11" ht="15.4" x14ac:dyDescent="0.45">
      <c r="A466" s="26">
        <v>44012</v>
      </c>
      <c r="B466" s="37" t="s">
        <v>13</v>
      </c>
      <c r="C466" s="16">
        <v>9.99</v>
      </c>
      <c r="D466" s="39" t="s">
        <v>610</v>
      </c>
      <c r="E466" s="18" t="s">
        <v>322</v>
      </c>
      <c r="F466" s="29" t="s">
        <v>607</v>
      </c>
      <c r="H466" s="4"/>
      <c r="I466" s="4"/>
      <c r="J466" s="6"/>
      <c r="K466" s="6"/>
    </row>
    <row r="467" spans="1:11" ht="15.4" x14ac:dyDescent="0.45">
      <c r="A467" s="26">
        <v>44012</v>
      </c>
      <c r="B467" s="37" t="s">
        <v>13</v>
      </c>
      <c r="C467" s="16">
        <v>6.99</v>
      </c>
      <c r="D467" s="39" t="s">
        <v>611</v>
      </c>
      <c r="E467" s="18" t="s">
        <v>322</v>
      </c>
      <c r="F467" s="29" t="s">
        <v>607</v>
      </c>
      <c r="H467" s="4"/>
      <c r="I467" s="4"/>
      <c r="J467" s="6"/>
      <c r="K467" s="6"/>
    </row>
    <row r="468" spans="1:11" ht="15.4" x14ac:dyDescent="0.45">
      <c r="A468" s="26">
        <v>44012</v>
      </c>
      <c r="B468" s="37" t="s">
        <v>13</v>
      </c>
      <c r="C468" s="16">
        <v>8.99</v>
      </c>
      <c r="D468" s="39" t="s">
        <v>612</v>
      </c>
      <c r="E468" s="18" t="s">
        <v>322</v>
      </c>
      <c r="F468" s="29" t="s">
        <v>607</v>
      </c>
      <c r="H468" s="4"/>
      <c r="I468" s="4"/>
      <c r="J468" s="6"/>
      <c r="K468" s="6"/>
    </row>
    <row r="469" spans="1:11" ht="15.4" x14ac:dyDescent="0.45">
      <c r="A469" s="26">
        <v>44012</v>
      </c>
      <c r="B469" s="37" t="s">
        <v>13</v>
      </c>
      <c r="C469" s="16">
        <v>39.96</v>
      </c>
      <c r="D469" s="39" t="s">
        <v>613</v>
      </c>
      <c r="E469" s="18" t="s">
        <v>322</v>
      </c>
      <c r="F469" s="29" t="s">
        <v>607</v>
      </c>
      <c r="H469" s="4"/>
      <c r="I469" s="4"/>
      <c r="J469" s="6"/>
      <c r="K469" s="6"/>
    </row>
    <row r="470" spans="1:11" ht="15.4" x14ac:dyDescent="0.45">
      <c r="A470" s="26">
        <v>44012</v>
      </c>
      <c r="B470" s="37" t="s">
        <v>13</v>
      </c>
      <c r="C470" s="16">
        <v>27.56</v>
      </c>
      <c r="D470" s="39" t="s">
        <v>614</v>
      </c>
      <c r="E470" s="18" t="s">
        <v>322</v>
      </c>
      <c r="F470" s="29" t="s">
        <v>607</v>
      </c>
      <c r="H470" s="4"/>
      <c r="I470" s="4"/>
      <c r="J470" s="6"/>
      <c r="K470" s="6"/>
    </row>
    <row r="471" spans="1:11" ht="15.4" x14ac:dyDescent="0.45">
      <c r="A471" s="26">
        <v>44012</v>
      </c>
      <c r="B471" s="37" t="s">
        <v>13</v>
      </c>
      <c r="C471" s="16">
        <v>16.96</v>
      </c>
      <c r="D471" s="39" t="s">
        <v>615</v>
      </c>
      <c r="E471" s="18" t="s">
        <v>322</v>
      </c>
      <c r="F471" s="29" t="s">
        <v>607</v>
      </c>
      <c r="H471" s="4"/>
      <c r="I471" s="4"/>
      <c r="J471" s="6"/>
      <c r="K471" s="6"/>
    </row>
    <row r="472" spans="1:11" ht="15.4" x14ac:dyDescent="0.45">
      <c r="A472" s="26">
        <v>44012</v>
      </c>
      <c r="B472" s="37" t="s">
        <v>13</v>
      </c>
      <c r="C472" s="16">
        <v>42.199999999999996</v>
      </c>
      <c r="D472" s="39" t="s">
        <v>616</v>
      </c>
      <c r="E472" s="18" t="s">
        <v>322</v>
      </c>
      <c r="F472" s="29" t="s">
        <v>607</v>
      </c>
      <c r="H472" s="4"/>
      <c r="I472" s="4"/>
      <c r="J472" s="6"/>
      <c r="K472" s="6"/>
    </row>
    <row r="473" spans="1:11" ht="15.4" x14ac:dyDescent="0.45">
      <c r="A473" s="26">
        <v>44012</v>
      </c>
      <c r="B473" s="37" t="s">
        <v>13</v>
      </c>
      <c r="C473" s="16">
        <v>7.98</v>
      </c>
      <c r="D473" s="39" t="s">
        <v>617</v>
      </c>
      <c r="E473" s="18" t="s">
        <v>322</v>
      </c>
      <c r="F473" s="29" t="s">
        <v>607</v>
      </c>
      <c r="H473" s="4"/>
      <c r="I473" s="4"/>
      <c r="J473" s="6"/>
      <c r="K473" s="6"/>
    </row>
    <row r="474" spans="1:11" ht="15.4" x14ac:dyDescent="0.45">
      <c r="A474" s="26">
        <v>44012</v>
      </c>
      <c r="B474" s="37" t="s">
        <v>13</v>
      </c>
      <c r="C474" s="16">
        <v>5.98</v>
      </c>
      <c r="D474" s="39" t="s">
        <v>618</v>
      </c>
      <c r="E474" s="18" t="s">
        <v>322</v>
      </c>
      <c r="F474" s="29" t="s">
        <v>607</v>
      </c>
      <c r="H474" s="4"/>
      <c r="I474" s="4"/>
      <c r="J474" s="6"/>
      <c r="K474" s="6"/>
    </row>
    <row r="475" spans="1:11" ht="15.4" x14ac:dyDescent="0.45">
      <c r="A475" s="26">
        <v>44012</v>
      </c>
      <c r="B475" s="37" t="s">
        <v>13</v>
      </c>
      <c r="C475" s="16">
        <v>26.97</v>
      </c>
      <c r="D475" s="39" t="s">
        <v>619</v>
      </c>
      <c r="E475" s="18" t="s">
        <v>322</v>
      </c>
      <c r="F475" s="29" t="s">
        <v>607</v>
      </c>
      <c r="H475" s="4"/>
      <c r="I475" s="4"/>
      <c r="J475" s="6"/>
      <c r="K475" s="6"/>
    </row>
    <row r="476" spans="1:11" ht="15.4" x14ac:dyDescent="0.45">
      <c r="A476" s="26">
        <v>44012</v>
      </c>
      <c r="B476" s="37" t="s">
        <v>13</v>
      </c>
      <c r="C476" s="16">
        <v>496.12</v>
      </c>
      <c r="D476" s="39" t="s">
        <v>620</v>
      </c>
      <c r="E476" s="18" t="s">
        <v>322</v>
      </c>
      <c r="F476" s="29" t="s">
        <v>621</v>
      </c>
      <c r="H476" s="4"/>
      <c r="I476" s="4"/>
      <c r="J476" s="6"/>
      <c r="K476" s="6"/>
    </row>
    <row r="477" spans="1:11" ht="15.4" x14ac:dyDescent="0.45">
      <c r="A477" s="26">
        <v>44012</v>
      </c>
      <c r="B477" s="37" t="s">
        <v>622</v>
      </c>
      <c r="C477" s="16">
        <v>25.03</v>
      </c>
      <c r="D477" s="39" t="s">
        <v>683</v>
      </c>
      <c r="E477" s="18" t="s">
        <v>494</v>
      </c>
      <c r="F477" s="29" t="s">
        <v>623</v>
      </c>
      <c r="H477" s="4"/>
      <c r="I477" s="4"/>
      <c r="J477" s="6"/>
      <c r="K477" s="6"/>
    </row>
    <row r="478" spans="1:11" ht="15.4" x14ac:dyDescent="0.45">
      <c r="A478" s="26">
        <v>44012</v>
      </c>
      <c r="B478" s="37" t="s">
        <v>624</v>
      </c>
      <c r="C478" s="16">
        <v>397.05</v>
      </c>
      <c r="D478" s="39" t="s">
        <v>625</v>
      </c>
      <c r="E478" s="18" t="s">
        <v>494</v>
      </c>
      <c r="F478" s="29">
        <v>9086548101</v>
      </c>
      <c r="H478" s="4"/>
      <c r="I478" s="4"/>
      <c r="J478" s="6"/>
      <c r="K478" s="6"/>
    </row>
    <row r="479" spans="1:11" ht="30.75" x14ac:dyDescent="0.45">
      <c r="A479" s="26">
        <v>44012</v>
      </c>
      <c r="B479" s="37" t="s">
        <v>686</v>
      </c>
      <c r="C479" s="16">
        <v>24879.72</v>
      </c>
      <c r="D479" s="39" t="s">
        <v>475</v>
      </c>
      <c r="E479" s="18" t="s">
        <v>249</v>
      </c>
      <c r="F479" s="29" t="s">
        <v>626</v>
      </c>
      <c r="H479" s="4"/>
      <c r="I479" s="4"/>
      <c r="J479" s="6"/>
      <c r="K479" s="6"/>
    </row>
    <row r="480" spans="1:11" ht="15.4" x14ac:dyDescent="0.45">
      <c r="A480" s="26">
        <v>44012</v>
      </c>
      <c r="B480" s="37" t="s">
        <v>13</v>
      </c>
      <c r="C480" s="16">
        <v>1196.99</v>
      </c>
      <c r="D480" s="39" t="s">
        <v>317</v>
      </c>
      <c r="E480" s="18" t="s">
        <v>249</v>
      </c>
      <c r="F480" s="29" t="s">
        <v>627</v>
      </c>
      <c r="H480" s="4"/>
      <c r="I480" s="4"/>
      <c r="J480" s="6"/>
      <c r="K480" s="6"/>
    </row>
    <row r="481" spans="1:11" ht="15.4" x14ac:dyDescent="0.45">
      <c r="A481" s="26">
        <v>44012</v>
      </c>
      <c r="B481" s="37" t="s">
        <v>632</v>
      </c>
      <c r="C481" s="16">
        <v>847.2</v>
      </c>
      <c r="D481" s="39" t="s">
        <v>317</v>
      </c>
      <c r="E481" s="18" t="s">
        <v>249</v>
      </c>
      <c r="F481" s="29">
        <v>9498338061</v>
      </c>
      <c r="H481" s="4"/>
      <c r="I481" s="4"/>
      <c r="J481" s="6"/>
      <c r="K481" s="6"/>
    </row>
    <row r="482" spans="1:11" ht="15.4" x14ac:dyDescent="0.45">
      <c r="A482" s="26">
        <v>44012</v>
      </c>
      <c r="B482" s="37" t="s">
        <v>632</v>
      </c>
      <c r="C482" s="16">
        <v>554.29999999999995</v>
      </c>
      <c r="D482" s="39" t="s">
        <v>317</v>
      </c>
      <c r="E482" s="18" t="s">
        <v>249</v>
      </c>
      <c r="F482" s="29">
        <v>9501724075</v>
      </c>
      <c r="H482" s="4"/>
      <c r="I482" s="4"/>
      <c r="J482" s="6"/>
      <c r="K482" s="6"/>
    </row>
    <row r="483" spans="1:11" ht="15.4" x14ac:dyDescent="0.45">
      <c r="A483" s="26">
        <v>44012</v>
      </c>
      <c r="B483" s="37" t="s">
        <v>18</v>
      </c>
      <c r="C483" s="16">
        <v>38.24</v>
      </c>
      <c r="D483" s="39" t="s">
        <v>673</v>
      </c>
      <c r="E483" s="18" t="s">
        <v>247</v>
      </c>
      <c r="F483" s="29" t="s">
        <v>629</v>
      </c>
      <c r="H483" s="4"/>
      <c r="I483" s="4"/>
      <c r="J483" s="6"/>
      <c r="K483" s="6"/>
    </row>
    <row r="484" spans="1:11" ht="15.4" x14ac:dyDescent="0.45">
      <c r="A484" s="26">
        <v>44012</v>
      </c>
      <c r="B484" s="37" t="s">
        <v>633</v>
      </c>
      <c r="C484" s="16">
        <v>10.92</v>
      </c>
      <c r="D484" s="39" t="s">
        <v>634</v>
      </c>
      <c r="E484" s="18" t="s">
        <v>494</v>
      </c>
      <c r="F484" s="29" t="s">
        <v>635</v>
      </c>
      <c r="H484" s="4"/>
      <c r="I484" s="4"/>
      <c r="J484" s="6"/>
      <c r="K484" s="6"/>
    </row>
    <row r="485" spans="1:11" ht="15.4" x14ac:dyDescent="0.45">
      <c r="A485" s="26">
        <v>44012</v>
      </c>
      <c r="B485" s="37" t="s">
        <v>636</v>
      </c>
      <c r="C485" s="16">
        <v>471.64</v>
      </c>
      <c r="D485" s="39" t="s">
        <v>637</v>
      </c>
      <c r="E485" s="18" t="s">
        <v>249</v>
      </c>
      <c r="F485" s="29">
        <v>9008300735</v>
      </c>
      <c r="H485" s="4"/>
      <c r="I485" s="4"/>
      <c r="J485" s="6"/>
      <c r="K485" s="6"/>
    </row>
    <row r="486" spans="1:11" ht="15.4" x14ac:dyDescent="0.45">
      <c r="A486" s="26">
        <v>44012</v>
      </c>
      <c r="B486" s="37" t="s">
        <v>502</v>
      </c>
      <c r="C486" s="16">
        <v>25.66</v>
      </c>
      <c r="D486" s="39" t="s">
        <v>167</v>
      </c>
      <c r="E486" s="18" t="s">
        <v>494</v>
      </c>
      <c r="F486" s="29" t="s">
        <v>638</v>
      </c>
      <c r="H486" s="4"/>
      <c r="I486" s="4"/>
      <c r="J486" s="6"/>
      <c r="K486" s="6"/>
    </row>
    <row r="487" spans="1:11" ht="15.4" x14ac:dyDescent="0.45">
      <c r="A487" s="26">
        <v>44012</v>
      </c>
      <c r="B487" s="37" t="s">
        <v>639</v>
      </c>
      <c r="C487" s="16">
        <v>75</v>
      </c>
      <c r="D487" s="39" t="s">
        <v>27</v>
      </c>
      <c r="E487" s="18" t="s">
        <v>494</v>
      </c>
      <c r="F487" s="29" t="s">
        <v>640</v>
      </c>
      <c r="H487" s="4"/>
      <c r="I487" s="4"/>
      <c r="J487" s="6"/>
      <c r="K487" s="6"/>
    </row>
    <row r="488" spans="1:11" ht="30.75" x14ac:dyDescent="0.45">
      <c r="A488" s="26">
        <v>44012</v>
      </c>
      <c r="B488" s="37" t="s">
        <v>639</v>
      </c>
      <c r="C488" s="16">
        <v>101.25</v>
      </c>
      <c r="D488" s="39" t="s">
        <v>27</v>
      </c>
      <c r="E488" s="18" t="s">
        <v>494</v>
      </c>
      <c r="F488" s="29" t="s">
        <v>681</v>
      </c>
      <c r="H488" s="4"/>
      <c r="I488" s="4"/>
      <c r="J488" s="6"/>
      <c r="K488" s="6"/>
    </row>
    <row r="489" spans="1:11" ht="15.4" x14ac:dyDescent="0.45">
      <c r="A489" s="26">
        <v>44012</v>
      </c>
      <c r="B489" s="37" t="s">
        <v>570</v>
      </c>
      <c r="C489" s="16">
        <v>37.4</v>
      </c>
      <c r="D489" s="39" t="s">
        <v>167</v>
      </c>
      <c r="E489" s="18" t="s">
        <v>494</v>
      </c>
      <c r="F489" s="29" t="s">
        <v>641</v>
      </c>
      <c r="H489" s="4"/>
      <c r="I489" s="4"/>
      <c r="J489" s="6"/>
      <c r="K489" s="6"/>
    </row>
    <row r="490" spans="1:11" ht="15.4" x14ac:dyDescent="0.45">
      <c r="A490" s="26">
        <v>44012</v>
      </c>
      <c r="B490" s="37" t="s">
        <v>570</v>
      </c>
      <c r="C490" s="16">
        <v>7.48</v>
      </c>
      <c r="D490" s="39" t="s">
        <v>167</v>
      </c>
      <c r="E490" s="18" t="s">
        <v>494</v>
      </c>
      <c r="F490" s="29" t="s">
        <v>642</v>
      </c>
      <c r="H490" s="4"/>
      <c r="I490" s="4"/>
      <c r="J490" s="6"/>
      <c r="K490" s="6"/>
    </row>
    <row r="491" spans="1:11" ht="30.75" x14ac:dyDescent="0.45">
      <c r="A491" s="26">
        <v>44012</v>
      </c>
      <c r="B491" s="37" t="s">
        <v>674</v>
      </c>
      <c r="C491" s="16">
        <v>11.25</v>
      </c>
      <c r="D491" s="39" t="s">
        <v>27</v>
      </c>
      <c r="E491" s="18" t="s">
        <v>494</v>
      </c>
      <c r="F491" s="29" t="s">
        <v>643</v>
      </c>
      <c r="H491" s="4"/>
      <c r="I491" s="4"/>
      <c r="J491" s="6"/>
      <c r="K491" s="6"/>
    </row>
    <row r="492" spans="1:11" ht="30.75" x14ac:dyDescent="0.45">
      <c r="A492" s="26">
        <v>44012</v>
      </c>
      <c r="B492" s="37" t="s">
        <v>19</v>
      </c>
      <c r="C492" s="16">
        <v>11.82</v>
      </c>
      <c r="D492" s="39" t="s">
        <v>226</v>
      </c>
      <c r="E492" s="18" t="s">
        <v>494</v>
      </c>
      <c r="F492" s="29" t="s">
        <v>630</v>
      </c>
      <c r="H492" s="4"/>
      <c r="I492" s="4"/>
      <c r="J492" s="6"/>
      <c r="K492" s="6"/>
    </row>
    <row r="493" spans="1:11" ht="30.75" x14ac:dyDescent="0.45">
      <c r="A493" s="26">
        <v>44012</v>
      </c>
      <c r="B493" s="37" t="s">
        <v>19</v>
      </c>
      <c r="C493" s="16">
        <v>30.68</v>
      </c>
      <c r="D493" s="39" t="s">
        <v>240</v>
      </c>
      <c r="E493" s="18" t="s">
        <v>494</v>
      </c>
      <c r="F493" s="29" t="s">
        <v>631</v>
      </c>
      <c r="H493" s="4"/>
      <c r="I493" s="4"/>
      <c r="J493" s="6"/>
      <c r="K493" s="6"/>
    </row>
    <row r="494" spans="1:11" ht="15.4" x14ac:dyDescent="0.45">
      <c r="A494" s="26">
        <v>44012</v>
      </c>
      <c r="B494" s="37" t="s">
        <v>19</v>
      </c>
      <c r="C494" s="16">
        <v>7.92</v>
      </c>
      <c r="D494" s="39" t="s">
        <v>240</v>
      </c>
      <c r="E494" s="18" t="s">
        <v>247</v>
      </c>
      <c r="F494" s="29" t="s">
        <v>628</v>
      </c>
      <c r="H494" s="4"/>
      <c r="I494" s="4"/>
      <c r="J494" s="6"/>
      <c r="K494" s="6"/>
    </row>
    <row r="495" spans="1:11" ht="15.4" x14ac:dyDescent="0.45">
      <c r="A495" s="26">
        <v>44012</v>
      </c>
      <c r="B495" s="37" t="s">
        <v>19</v>
      </c>
      <c r="C495" s="16">
        <v>38.96</v>
      </c>
      <c r="D495" s="39" t="s">
        <v>673</v>
      </c>
      <c r="E495" s="18" t="s">
        <v>247</v>
      </c>
      <c r="F495" s="29" t="s">
        <v>628</v>
      </c>
      <c r="H495" s="4"/>
      <c r="I495" s="4"/>
      <c r="J495" s="6"/>
      <c r="K495" s="6"/>
    </row>
    <row r="496" spans="1:11" ht="15.4" x14ac:dyDescent="0.45">
      <c r="A496" s="26">
        <v>44012</v>
      </c>
      <c r="B496" s="37" t="s">
        <v>19</v>
      </c>
      <c r="C496" s="16">
        <v>3.96</v>
      </c>
      <c r="D496" s="39" t="s">
        <v>167</v>
      </c>
      <c r="E496" s="18" t="s">
        <v>494</v>
      </c>
      <c r="F496" s="29" t="s">
        <v>644</v>
      </c>
      <c r="H496" s="4"/>
      <c r="I496" s="4"/>
      <c r="J496" s="6"/>
      <c r="K496" s="6"/>
    </row>
    <row r="497" spans="1:11" ht="15.4" x14ac:dyDescent="0.45">
      <c r="A497" s="26">
        <v>44012</v>
      </c>
      <c r="B497" s="37" t="s">
        <v>19</v>
      </c>
      <c r="C497" s="16">
        <v>3.96</v>
      </c>
      <c r="D497" s="39" t="s">
        <v>167</v>
      </c>
      <c r="E497" s="18" t="s">
        <v>494</v>
      </c>
      <c r="F497" s="29" t="s">
        <v>645</v>
      </c>
      <c r="H497" s="4"/>
      <c r="I497" s="4"/>
      <c r="J497" s="6"/>
      <c r="K497" s="6"/>
    </row>
    <row r="498" spans="1:11" ht="15.4" x14ac:dyDescent="0.45">
      <c r="A498" s="26">
        <v>44012</v>
      </c>
      <c r="B498" s="37" t="s">
        <v>19</v>
      </c>
      <c r="C498" s="16">
        <v>8.41</v>
      </c>
      <c r="D498" s="39" t="s">
        <v>167</v>
      </c>
      <c r="E498" s="18" t="s">
        <v>494</v>
      </c>
      <c r="F498" s="29" t="s">
        <v>646</v>
      </c>
      <c r="H498" s="4"/>
      <c r="I498" s="4"/>
      <c r="J498" s="6"/>
      <c r="K498" s="6"/>
    </row>
    <row r="499" spans="1:11" ht="15.4" x14ac:dyDescent="0.45">
      <c r="A499" s="26">
        <v>44012</v>
      </c>
      <c r="B499" s="37" t="s">
        <v>19</v>
      </c>
      <c r="C499" s="16">
        <v>3.96</v>
      </c>
      <c r="D499" s="39" t="s">
        <v>167</v>
      </c>
      <c r="E499" s="18" t="s">
        <v>494</v>
      </c>
      <c r="F499" s="29" t="s">
        <v>647</v>
      </c>
      <c r="H499" s="4"/>
      <c r="I499" s="4"/>
      <c r="J499" s="6"/>
      <c r="K499" s="6"/>
    </row>
    <row r="500" spans="1:11" ht="30.75" x14ac:dyDescent="0.45">
      <c r="A500" s="26">
        <v>44012</v>
      </c>
      <c r="B500" s="37" t="s">
        <v>19</v>
      </c>
      <c r="C500" s="16">
        <v>44.88</v>
      </c>
      <c r="D500" s="39" t="s">
        <v>648</v>
      </c>
      <c r="E500" s="18" t="s">
        <v>494</v>
      </c>
      <c r="F500" s="29" t="s">
        <v>649</v>
      </c>
      <c r="H500" s="4"/>
      <c r="I500" s="4"/>
      <c r="J500" s="6"/>
      <c r="K500" s="6"/>
    </row>
    <row r="501" spans="1:11" ht="30.75" x14ac:dyDescent="0.45">
      <c r="A501" s="26">
        <v>44012</v>
      </c>
      <c r="B501" s="37" t="s">
        <v>19</v>
      </c>
      <c r="C501" s="16">
        <v>89.76</v>
      </c>
      <c r="D501" s="39" t="s">
        <v>648</v>
      </c>
      <c r="E501" s="18" t="s">
        <v>494</v>
      </c>
      <c r="F501" s="29" t="s">
        <v>650</v>
      </c>
      <c r="H501" s="4"/>
      <c r="I501" s="4"/>
      <c r="J501" s="6"/>
      <c r="K501" s="6"/>
    </row>
    <row r="502" spans="1:11" ht="30.75" x14ac:dyDescent="0.45">
      <c r="A502" s="26">
        <v>44012</v>
      </c>
      <c r="B502" s="37" t="s">
        <v>19</v>
      </c>
      <c r="C502" s="16">
        <v>19.88</v>
      </c>
      <c r="D502" s="39" t="s">
        <v>648</v>
      </c>
      <c r="E502" s="18" t="s">
        <v>494</v>
      </c>
      <c r="F502" s="29" t="s">
        <v>651</v>
      </c>
      <c r="H502" s="4"/>
      <c r="I502" s="4"/>
      <c r="J502" s="6"/>
      <c r="K502" s="6"/>
    </row>
    <row r="503" spans="1:11" ht="30.75" x14ac:dyDescent="0.45">
      <c r="A503" s="26">
        <v>44012</v>
      </c>
      <c r="B503" s="37" t="s">
        <v>19</v>
      </c>
      <c r="C503" s="16">
        <v>79.760000000000005</v>
      </c>
      <c r="D503" s="39" t="s">
        <v>648</v>
      </c>
      <c r="E503" s="18" t="s">
        <v>494</v>
      </c>
      <c r="F503" s="29" t="s">
        <v>652</v>
      </c>
      <c r="H503" s="4"/>
      <c r="I503" s="4"/>
      <c r="J503" s="6"/>
      <c r="K503" s="6"/>
    </row>
    <row r="504" spans="1:11" ht="30.75" x14ac:dyDescent="0.45">
      <c r="A504" s="26">
        <v>44012</v>
      </c>
      <c r="B504" s="37" t="s">
        <v>19</v>
      </c>
      <c r="C504" s="16">
        <v>89.76</v>
      </c>
      <c r="D504" s="39" t="s">
        <v>648</v>
      </c>
      <c r="E504" s="18" t="s">
        <v>494</v>
      </c>
      <c r="F504" s="29" t="s">
        <v>653</v>
      </c>
      <c r="H504" s="4"/>
      <c r="I504" s="4"/>
      <c r="J504" s="6"/>
      <c r="K504" s="6"/>
    </row>
    <row r="505" spans="1:11" ht="30.75" x14ac:dyDescent="0.45">
      <c r="A505" s="26">
        <v>44012</v>
      </c>
      <c r="B505" s="37" t="s">
        <v>19</v>
      </c>
      <c r="C505" s="16">
        <v>89.76</v>
      </c>
      <c r="D505" s="39" t="s">
        <v>648</v>
      </c>
      <c r="E505" s="18" t="s">
        <v>494</v>
      </c>
      <c r="F505" s="29" t="s">
        <v>654</v>
      </c>
      <c r="H505" s="4"/>
      <c r="I505" s="4"/>
      <c r="J505" s="6"/>
      <c r="K505" s="6"/>
    </row>
    <row r="506" spans="1:11" ht="30.75" x14ac:dyDescent="0.45">
      <c r="A506" s="26">
        <v>44012</v>
      </c>
      <c r="B506" s="37" t="s">
        <v>19</v>
      </c>
      <c r="C506" s="16">
        <v>44.88</v>
      </c>
      <c r="D506" s="39" t="s">
        <v>648</v>
      </c>
      <c r="E506" s="18" t="s">
        <v>494</v>
      </c>
      <c r="F506" s="29" t="s">
        <v>655</v>
      </c>
      <c r="H506" s="4"/>
      <c r="I506" s="4"/>
      <c r="J506" s="6"/>
      <c r="K506" s="6"/>
    </row>
    <row r="507" spans="1:11" ht="30.75" x14ac:dyDescent="0.45">
      <c r="A507" s="26">
        <v>44012</v>
      </c>
      <c r="B507" s="37" t="s">
        <v>19</v>
      </c>
      <c r="C507" s="16">
        <v>89.76</v>
      </c>
      <c r="D507" s="39" t="s">
        <v>648</v>
      </c>
      <c r="E507" s="18" t="s">
        <v>494</v>
      </c>
      <c r="F507" s="29" t="s">
        <v>656</v>
      </c>
      <c r="H507" s="4"/>
      <c r="I507" s="4"/>
      <c r="J507" s="6"/>
      <c r="K507" s="6"/>
    </row>
    <row r="508" spans="1:11" ht="30.75" x14ac:dyDescent="0.45">
      <c r="A508" s="26">
        <v>44012</v>
      </c>
      <c r="B508" s="37" t="s">
        <v>19</v>
      </c>
      <c r="C508" s="16">
        <v>119.76</v>
      </c>
      <c r="D508" s="39" t="s">
        <v>648</v>
      </c>
      <c r="E508" s="18" t="s">
        <v>494</v>
      </c>
      <c r="F508" s="29" t="s">
        <v>657</v>
      </c>
      <c r="H508" s="4"/>
      <c r="I508" s="4"/>
      <c r="J508" s="6"/>
      <c r="K508" s="6"/>
    </row>
    <row r="509" spans="1:11" ht="30.75" x14ac:dyDescent="0.45">
      <c r="A509" s="26">
        <v>44012</v>
      </c>
      <c r="B509" s="37" t="s">
        <v>19</v>
      </c>
      <c r="C509" s="16">
        <v>89.76</v>
      </c>
      <c r="D509" s="39" t="s">
        <v>648</v>
      </c>
      <c r="E509" s="18" t="s">
        <v>494</v>
      </c>
      <c r="F509" s="29" t="s">
        <v>658</v>
      </c>
      <c r="H509" s="4"/>
      <c r="I509" s="4"/>
      <c r="J509" s="6"/>
      <c r="K509" s="6"/>
    </row>
    <row r="510" spans="1:11" ht="30.75" x14ac:dyDescent="0.45">
      <c r="A510" s="26">
        <v>44012</v>
      </c>
      <c r="B510" s="37" t="s">
        <v>19</v>
      </c>
      <c r="C510" s="16">
        <v>79.760000000000005</v>
      </c>
      <c r="D510" s="39" t="s">
        <v>648</v>
      </c>
      <c r="E510" s="18" t="s">
        <v>494</v>
      </c>
      <c r="F510" s="29" t="s">
        <v>659</v>
      </c>
      <c r="H510" s="4"/>
      <c r="I510" s="4"/>
      <c r="J510" s="6"/>
      <c r="K510" s="6"/>
    </row>
    <row r="511" spans="1:11" ht="30.75" x14ac:dyDescent="0.45">
      <c r="A511" s="26">
        <v>44012</v>
      </c>
      <c r="B511" s="37" t="s">
        <v>19</v>
      </c>
      <c r="C511" s="16">
        <v>19.88</v>
      </c>
      <c r="D511" s="39" t="s">
        <v>648</v>
      </c>
      <c r="E511" s="18" t="s">
        <v>494</v>
      </c>
      <c r="F511" s="29" t="s">
        <v>660</v>
      </c>
      <c r="H511" s="4"/>
      <c r="I511" s="4"/>
      <c r="J511" s="6"/>
      <c r="K511" s="6"/>
    </row>
    <row r="512" spans="1:11" ht="30.75" x14ac:dyDescent="0.45">
      <c r="A512" s="26">
        <v>44012</v>
      </c>
      <c r="B512" s="37" t="s">
        <v>19</v>
      </c>
      <c r="C512" s="16">
        <v>79.760000000000005</v>
      </c>
      <c r="D512" s="39" t="s">
        <v>648</v>
      </c>
      <c r="E512" s="18" t="s">
        <v>494</v>
      </c>
      <c r="F512" s="29" t="s">
        <v>661</v>
      </c>
      <c r="H512" s="4"/>
      <c r="I512" s="4"/>
      <c r="J512" s="6"/>
      <c r="K512" s="6"/>
    </row>
    <row r="513" spans="1:11" ht="30.75" x14ac:dyDescent="0.45">
      <c r="A513" s="26">
        <v>44012</v>
      </c>
      <c r="B513" s="37" t="s">
        <v>19</v>
      </c>
      <c r="C513" s="16">
        <v>79.760000000000005</v>
      </c>
      <c r="D513" s="39" t="s">
        <v>648</v>
      </c>
      <c r="E513" s="18" t="s">
        <v>494</v>
      </c>
      <c r="F513" s="29" t="s">
        <v>662</v>
      </c>
      <c r="H513" s="4"/>
      <c r="I513" s="4"/>
      <c r="J513" s="6"/>
      <c r="K513" s="6"/>
    </row>
    <row r="514" spans="1:11" ht="30.75" x14ac:dyDescent="0.45">
      <c r="A514" s="26">
        <v>44012</v>
      </c>
      <c r="B514" s="37" t="s">
        <v>19</v>
      </c>
      <c r="C514" s="16">
        <v>89.76</v>
      </c>
      <c r="D514" s="39" t="s">
        <v>648</v>
      </c>
      <c r="E514" s="18" t="s">
        <v>494</v>
      </c>
      <c r="F514" s="29" t="s">
        <v>663</v>
      </c>
      <c r="H514" s="4"/>
      <c r="I514" s="4"/>
      <c r="J514" s="6"/>
      <c r="K514" s="6"/>
    </row>
    <row r="515" spans="1:11" ht="30.75" x14ac:dyDescent="0.45">
      <c r="A515" s="26">
        <v>44012</v>
      </c>
      <c r="B515" s="37" t="s">
        <v>19</v>
      </c>
      <c r="C515" s="16">
        <v>39.880000000000003</v>
      </c>
      <c r="D515" s="39" t="s">
        <v>648</v>
      </c>
      <c r="E515" s="18" t="s">
        <v>494</v>
      </c>
      <c r="F515" s="29" t="s">
        <v>664</v>
      </c>
      <c r="H515" s="4"/>
      <c r="I515" s="4"/>
      <c r="J515" s="6"/>
      <c r="K515" s="6"/>
    </row>
    <row r="516" spans="1:11" ht="30.75" x14ac:dyDescent="0.45">
      <c r="A516" s="26">
        <v>44012</v>
      </c>
      <c r="B516" s="37" t="s">
        <v>19</v>
      </c>
      <c r="C516" s="16">
        <v>79.760000000000005</v>
      </c>
      <c r="D516" s="39" t="s">
        <v>648</v>
      </c>
      <c r="E516" s="18" t="s">
        <v>494</v>
      </c>
      <c r="F516" s="29" t="s">
        <v>665</v>
      </c>
      <c r="H516" s="4"/>
      <c r="I516" s="4"/>
      <c r="J516" s="6"/>
      <c r="K516" s="6"/>
    </row>
    <row r="517" spans="1:11" ht="30.75" x14ac:dyDescent="0.45">
      <c r="A517" s="26">
        <v>44012</v>
      </c>
      <c r="B517" s="37" t="s">
        <v>19</v>
      </c>
      <c r="C517" s="16">
        <v>39.880000000000003</v>
      </c>
      <c r="D517" s="39" t="s">
        <v>648</v>
      </c>
      <c r="E517" s="18" t="s">
        <v>494</v>
      </c>
      <c r="F517" s="29" t="s">
        <v>666</v>
      </c>
      <c r="H517" s="4"/>
      <c r="I517" s="4"/>
      <c r="J517" s="6"/>
      <c r="K517" s="6"/>
    </row>
    <row r="518" spans="1:11" ht="15.4" x14ac:dyDescent="0.45">
      <c r="A518" s="26">
        <v>44012</v>
      </c>
      <c r="B518" s="37" t="s">
        <v>73</v>
      </c>
      <c r="C518" s="16">
        <v>93.44</v>
      </c>
      <c r="D518" s="39" t="s">
        <v>167</v>
      </c>
      <c r="E518" s="18" t="s">
        <v>494</v>
      </c>
      <c r="F518" s="29" t="s">
        <v>667</v>
      </c>
      <c r="H518" s="4"/>
      <c r="I518" s="4"/>
      <c r="J518" s="6"/>
      <c r="K518" s="6"/>
    </row>
    <row r="519" spans="1:11" ht="15.4" x14ac:dyDescent="0.45">
      <c r="A519" s="26">
        <v>44012</v>
      </c>
      <c r="B519" s="37" t="s">
        <v>73</v>
      </c>
      <c r="C519" s="16">
        <v>280.32</v>
      </c>
      <c r="D519" s="39" t="s">
        <v>167</v>
      </c>
      <c r="E519" s="18" t="s">
        <v>494</v>
      </c>
      <c r="F519" s="29" t="s">
        <v>668</v>
      </c>
      <c r="H519" s="4"/>
      <c r="I519" s="4"/>
      <c r="J519" s="6"/>
      <c r="K519" s="6"/>
    </row>
    <row r="520" spans="1:11" x14ac:dyDescent="0.5">
      <c r="B520" s="8"/>
      <c r="D520" s="35"/>
      <c r="E520" s="69"/>
      <c r="F520" s="31"/>
    </row>
    <row r="521" spans="1:11" ht="17.25" customHeight="1" x14ac:dyDescent="0.5">
      <c r="B521" s="8"/>
      <c r="D521" s="35" t="s">
        <v>159</v>
      </c>
      <c r="E521" s="57">
        <f>SUM(C8:C519)</f>
        <v>2376873.3399999994</v>
      </c>
      <c r="F521" s="31"/>
    </row>
    <row r="522" spans="1:11" ht="15.4" x14ac:dyDescent="0.45">
      <c r="C522" s="28"/>
      <c r="D522" s="34"/>
      <c r="E522" s="15"/>
      <c r="F522" s="31"/>
    </row>
    <row r="523" spans="1:11" s="9" customFormat="1" ht="30.75" x14ac:dyDescent="0.45">
      <c r="B523" s="8"/>
      <c r="C523" s="67">
        <v>43970</v>
      </c>
      <c r="D523" s="32" t="s">
        <v>258</v>
      </c>
      <c r="E523" s="15">
        <v>37526357</v>
      </c>
      <c r="F523" s="32" t="s">
        <v>261</v>
      </c>
      <c r="G523" s="8"/>
      <c r="H523" s="8"/>
    </row>
    <row r="524" spans="1:11" s="9" customFormat="1" ht="30.75" x14ac:dyDescent="0.45">
      <c r="B524" s="8"/>
      <c r="C524" s="67">
        <v>43998</v>
      </c>
      <c r="D524" s="32" t="s">
        <v>270</v>
      </c>
      <c r="E524" s="66">
        <v>431381</v>
      </c>
      <c r="F524" s="32" t="s">
        <v>272</v>
      </c>
      <c r="G524" s="8"/>
      <c r="H524" s="8"/>
    </row>
    <row r="525" spans="1:11" s="9" customFormat="1" ht="30.75" x14ac:dyDescent="0.45">
      <c r="B525" s="8"/>
      <c r="C525" s="67">
        <v>43998</v>
      </c>
      <c r="D525" s="32" t="s">
        <v>269</v>
      </c>
      <c r="E525" s="66">
        <v>554033</v>
      </c>
      <c r="F525" s="32" t="s">
        <v>273</v>
      </c>
      <c r="G525" s="8"/>
      <c r="H525" s="8"/>
    </row>
    <row r="526" spans="1:11" s="9" customFormat="1" ht="30.75" x14ac:dyDescent="0.45">
      <c r="B526" s="8"/>
      <c r="C526" s="67">
        <v>43998</v>
      </c>
      <c r="D526" s="32" t="s">
        <v>271</v>
      </c>
      <c r="E526" s="66">
        <v>2424381</v>
      </c>
      <c r="F526" s="32" t="s">
        <v>274</v>
      </c>
      <c r="G526" s="8"/>
      <c r="H526" s="8"/>
    </row>
    <row r="527" spans="1:11" s="9" customFormat="1" ht="30.75" x14ac:dyDescent="0.45">
      <c r="B527" s="8"/>
      <c r="C527" s="67">
        <v>43999</v>
      </c>
      <c r="D527" s="32" t="s">
        <v>669</v>
      </c>
      <c r="E527" s="66">
        <v>68413</v>
      </c>
      <c r="F527" s="32" t="s">
        <v>275</v>
      </c>
      <c r="G527" s="8"/>
      <c r="H527" s="8"/>
    </row>
    <row r="528" spans="1:11" s="9" customFormat="1" ht="15.4" x14ac:dyDescent="0.45">
      <c r="B528" s="8"/>
      <c r="C528" s="27"/>
      <c r="D528" s="32"/>
      <c r="E528" s="15"/>
      <c r="F528" s="32"/>
      <c r="G528" s="8"/>
      <c r="H528" s="8"/>
    </row>
    <row r="529" spans="2:11" s="9" customFormat="1" ht="15.4" x14ac:dyDescent="0.45">
      <c r="B529" s="8"/>
      <c r="C529" s="27"/>
      <c r="D529" s="32"/>
      <c r="E529" s="15"/>
      <c r="F529" s="32"/>
      <c r="G529" s="8"/>
      <c r="H529" s="8"/>
    </row>
    <row r="530" spans="2:11" s="9" customFormat="1" ht="15.4" x14ac:dyDescent="0.45">
      <c r="B530" s="8"/>
      <c r="C530" s="27"/>
      <c r="D530" s="32" t="s">
        <v>276</v>
      </c>
      <c r="E530" s="15">
        <f>'Salaries Expenses'!E16</f>
        <v>476704.41</v>
      </c>
      <c r="F530" s="32"/>
      <c r="G530" s="8"/>
      <c r="H530" s="8"/>
    </row>
    <row r="531" spans="2:11" s="9" customFormat="1" x14ac:dyDescent="0.5">
      <c r="B531" s="8"/>
      <c r="C531" s="45"/>
      <c r="D531" s="32" t="s">
        <v>277</v>
      </c>
      <c r="E531" s="15">
        <f>'Salaries Expenses'!E27</f>
        <v>1066099.8999999999</v>
      </c>
      <c r="F531" s="47"/>
      <c r="J531" s="8"/>
      <c r="K531" s="8"/>
    </row>
    <row r="532" spans="2:11" s="9" customFormat="1" x14ac:dyDescent="0.5">
      <c r="B532" s="8"/>
      <c r="C532" s="45"/>
      <c r="D532" s="46"/>
      <c r="E532" s="66"/>
      <c r="F532" s="47"/>
      <c r="J532" s="8"/>
      <c r="K532" s="8"/>
    </row>
    <row r="533" spans="2:11" s="9" customFormat="1" ht="16.149999999999999" thickBot="1" x14ac:dyDescent="0.55000000000000004">
      <c r="B533" s="8"/>
      <c r="C533" s="45"/>
      <c r="D533" s="46"/>
      <c r="E533" s="77">
        <f>SUM(E520:E531)</f>
        <v>44924242.649999991</v>
      </c>
      <c r="F533" s="47"/>
      <c r="J533" s="8"/>
      <c r="K533" s="8"/>
    </row>
    <row r="534" spans="2:11" s="9" customFormat="1" ht="16.149999999999999" thickTop="1" x14ac:dyDescent="0.5">
      <c r="B534" s="8"/>
      <c r="C534" s="45"/>
      <c r="D534" s="46"/>
      <c r="E534" s="52"/>
      <c r="F534" s="47"/>
      <c r="J534" s="8"/>
      <c r="K534" s="8"/>
    </row>
    <row r="535" spans="2:11" s="9" customFormat="1" x14ac:dyDescent="0.5">
      <c r="B535" s="8"/>
      <c r="C535" s="45"/>
      <c r="D535" s="46"/>
      <c r="E535" s="52"/>
      <c r="F535" s="47"/>
      <c r="J535" s="8"/>
      <c r="K535" s="8"/>
    </row>
    <row r="536" spans="2:11" s="9" customFormat="1" x14ac:dyDescent="0.5">
      <c r="B536" s="8"/>
      <c r="C536" s="45"/>
      <c r="D536" s="46"/>
      <c r="E536" s="52"/>
      <c r="F536" s="47"/>
      <c r="J536" s="8"/>
      <c r="K536" s="8"/>
    </row>
    <row r="537" spans="2:11" s="9" customFormat="1" x14ac:dyDescent="0.5">
      <c r="B537" s="8"/>
      <c r="C537" s="45"/>
      <c r="D537" s="46"/>
      <c r="E537" s="52"/>
      <c r="F537" s="47"/>
      <c r="J537" s="8"/>
      <c r="K537" s="8"/>
    </row>
    <row r="538" spans="2:11" s="9" customFormat="1" x14ac:dyDescent="0.5">
      <c r="B538" s="8"/>
      <c r="C538" s="45"/>
      <c r="D538" s="46"/>
      <c r="E538" s="52"/>
      <c r="F538" s="47"/>
      <c r="J538" s="8"/>
      <c r="K538" s="8"/>
    </row>
    <row r="539" spans="2:11" s="9" customFormat="1" x14ac:dyDescent="0.5">
      <c r="B539" s="8"/>
      <c r="C539" s="45"/>
      <c r="D539" s="46"/>
      <c r="E539" s="52"/>
      <c r="F539" s="47"/>
      <c r="J539" s="8"/>
      <c r="K539" s="8"/>
    </row>
    <row r="540" spans="2:11" s="9" customFormat="1" x14ac:dyDescent="0.5">
      <c r="B540" s="8"/>
      <c r="C540" s="45"/>
      <c r="D540" s="46"/>
      <c r="E540" s="52"/>
      <c r="F540" s="47"/>
      <c r="J540" s="8"/>
      <c r="K540" s="8"/>
    </row>
    <row r="541" spans="2:11" s="9" customFormat="1" x14ac:dyDescent="0.5">
      <c r="B541" s="8"/>
      <c r="C541" s="45"/>
      <c r="D541" s="46"/>
      <c r="E541" s="52"/>
      <c r="F541" s="47"/>
      <c r="J541" s="8"/>
      <c r="K541" s="8"/>
    </row>
    <row r="542" spans="2:11" s="9" customFormat="1" x14ac:dyDescent="0.5">
      <c r="B542" s="8"/>
      <c r="C542" s="45"/>
      <c r="D542" s="46"/>
      <c r="E542" s="52"/>
      <c r="F542" s="47"/>
      <c r="J542" s="8"/>
      <c r="K542" s="8"/>
    </row>
    <row r="543" spans="2:11" s="9" customFormat="1" x14ac:dyDescent="0.5">
      <c r="B543" s="8"/>
      <c r="C543" s="45"/>
      <c r="D543" s="46"/>
      <c r="E543" s="52"/>
      <c r="F543" s="47"/>
      <c r="J543" s="8"/>
      <c r="K543" s="8"/>
    </row>
    <row r="544" spans="2:11" s="9" customFormat="1" x14ac:dyDescent="0.5">
      <c r="B544" s="8"/>
      <c r="C544" s="45"/>
      <c r="D544" s="46"/>
      <c r="E544" s="52"/>
      <c r="F544" s="47"/>
      <c r="J544" s="8"/>
      <c r="K544" s="8"/>
    </row>
    <row r="545" spans="2:11" s="9" customFormat="1" x14ac:dyDescent="0.5">
      <c r="B545" s="8"/>
      <c r="C545" s="45"/>
      <c r="D545" s="46"/>
      <c r="E545" s="52"/>
      <c r="F545" s="47"/>
      <c r="J545" s="8"/>
      <c r="K545" s="8"/>
    </row>
    <row r="546" spans="2:11" s="9" customFormat="1" x14ac:dyDescent="0.5">
      <c r="B546" s="8"/>
      <c r="C546" s="45"/>
      <c r="D546" s="46"/>
      <c r="E546" s="52"/>
      <c r="F546" s="47"/>
      <c r="J546" s="8"/>
      <c r="K546" s="8"/>
    </row>
    <row r="547" spans="2:11" s="9" customFormat="1" x14ac:dyDescent="0.5">
      <c r="B547" s="8"/>
      <c r="C547" s="45"/>
      <c r="D547" s="46"/>
      <c r="E547" s="52"/>
      <c r="F547" s="47"/>
      <c r="J547" s="8"/>
      <c r="K547" s="8"/>
    </row>
    <row r="548" spans="2:11" s="9" customFormat="1" x14ac:dyDescent="0.5">
      <c r="B548" s="8"/>
      <c r="C548" s="45"/>
      <c r="D548" s="46"/>
      <c r="E548" s="52"/>
      <c r="F548" s="47"/>
      <c r="J548" s="8"/>
      <c r="K548" s="8"/>
    </row>
    <row r="549" spans="2:11" s="9" customFormat="1" x14ac:dyDescent="0.5">
      <c r="B549" s="8"/>
      <c r="C549" s="45"/>
      <c r="D549" s="46"/>
      <c r="E549" s="52"/>
      <c r="F549" s="47"/>
      <c r="J549" s="8"/>
      <c r="K549" s="8"/>
    </row>
    <row r="550" spans="2:11" s="9" customFormat="1" x14ac:dyDescent="0.5">
      <c r="B550" s="8"/>
      <c r="C550" s="45"/>
      <c r="D550" s="46"/>
      <c r="E550" s="52"/>
      <c r="F550" s="47"/>
      <c r="J550" s="8"/>
      <c r="K550" s="8"/>
    </row>
    <row r="551" spans="2:11" s="9" customFormat="1" x14ac:dyDescent="0.5">
      <c r="B551" s="8"/>
      <c r="C551" s="45"/>
      <c r="D551" s="46"/>
      <c r="E551" s="52"/>
      <c r="F551" s="47"/>
      <c r="J551" s="8"/>
      <c r="K551" s="8"/>
    </row>
    <row r="552" spans="2:11" s="9" customFormat="1" x14ac:dyDescent="0.5">
      <c r="B552" s="8"/>
      <c r="C552" s="45"/>
      <c r="D552" s="46"/>
      <c r="E552" s="52"/>
      <c r="F552" s="47"/>
      <c r="J552" s="8"/>
      <c r="K552" s="8"/>
    </row>
    <row r="553" spans="2:11" s="9" customFormat="1" x14ac:dyDescent="0.5">
      <c r="B553" s="8"/>
      <c r="C553" s="45"/>
      <c r="D553" s="46"/>
      <c r="E553" s="52"/>
      <c r="F553" s="47"/>
      <c r="J553" s="8"/>
      <c r="K553" s="8"/>
    </row>
    <row r="554" spans="2:11" s="9" customFormat="1" x14ac:dyDescent="0.5">
      <c r="B554" s="8"/>
      <c r="C554" s="45"/>
      <c r="D554" s="46"/>
      <c r="E554" s="52"/>
      <c r="F554" s="47"/>
      <c r="J554" s="8"/>
      <c r="K554" s="8"/>
    </row>
    <row r="555" spans="2:11" s="9" customFormat="1" x14ac:dyDescent="0.5">
      <c r="B555" s="8"/>
      <c r="C555" s="45"/>
      <c r="D555" s="46"/>
      <c r="E555" s="52"/>
      <c r="F555" s="47"/>
      <c r="J555" s="8"/>
      <c r="K555" s="8"/>
    </row>
    <row r="556" spans="2:11" s="9" customFormat="1" x14ac:dyDescent="0.5">
      <c r="B556" s="8"/>
      <c r="C556" s="45"/>
      <c r="D556" s="46"/>
      <c r="E556" s="52"/>
      <c r="F556" s="47"/>
      <c r="J556" s="8"/>
      <c r="K556" s="8"/>
    </row>
    <row r="557" spans="2:11" s="9" customFormat="1" x14ac:dyDescent="0.5">
      <c r="B557" s="8"/>
      <c r="C557" s="45"/>
      <c r="D557" s="46"/>
      <c r="E557" s="52"/>
      <c r="F557" s="47"/>
      <c r="J557" s="8"/>
      <c r="K557" s="8"/>
    </row>
    <row r="558" spans="2:11" s="9" customFormat="1" x14ac:dyDescent="0.5">
      <c r="B558" s="8"/>
      <c r="C558" s="45"/>
      <c r="D558" s="46"/>
      <c r="E558" s="52"/>
      <c r="F558" s="47"/>
      <c r="J558" s="8"/>
      <c r="K558" s="8"/>
    </row>
    <row r="559" spans="2:11" s="9" customFormat="1" x14ac:dyDescent="0.5">
      <c r="B559" s="8"/>
      <c r="C559" s="45"/>
      <c r="D559" s="46"/>
      <c r="E559" s="52"/>
      <c r="F559" s="47"/>
      <c r="J559" s="8"/>
      <c r="K559" s="8"/>
    </row>
    <row r="560" spans="2:11" s="9" customFormat="1" x14ac:dyDescent="0.5">
      <c r="B560" s="8"/>
      <c r="C560" s="45"/>
      <c r="D560" s="46"/>
      <c r="E560" s="52"/>
      <c r="F560" s="47"/>
      <c r="J560" s="8"/>
      <c r="K560" s="8"/>
    </row>
    <row r="561" spans="3:11" s="9" customFormat="1" x14ac:dyDescent="0.5">
      <c r="C561" s="48"/>
      <c r="D561" s="49"/>
      <c r="E561" s="53"/>
      <c r="F561" s="50"/>
      <c r="J561" s="8"/>
      <c r="K561" s="8"/>
    </row>
    <row r="562" spans="3:11" s="9" customFormat="1" x14ac:dyDescent="0.5">
      <c r="C562" s="48"/>
      <c r="D562" s="49"/>
      <c r="E562" s="53"/>
      <c r="F562" s="50"/>
      <c r="J562" s="8"/>
      <c r="K562" s="8"/>
    </row>
    <row r="563" spans="3:11" s="9" customFormat="1" x14ac:dyDescent="0.5">
      <c r="C563" s="48"/>
      <c r="D563" s="49"/>
      <c r="E563" s="53"/>
      <c r="F563" s="50"/>
      <c r="J563" s="8"/>
      <c r="K563" s="8"/>
    </row>
    <row r="564" spans="3:11" s="9" customFormat="1" x14ac:dyDescent="0.5">
      <c r="C564" s="48"/>
      <c r="D564" s="49"/>
      <c r="E564" s="53"/>
      <c r="F564" s="50"/>
      <c r="J564" s="8"/>
      <c r="K564" s="8"/>
    </row>
    <row r="565" spans="3:11" s="9" customFormat="1" x14ac:dyDescent="0.5">
      <c r="C565" s="48"/>
      <c r="D565" s="49"/>
      <c r="E565" s="53"/>
      <c r="F565" s="50"/>
      <c r="J565" s="8"/>
      <c r="K565" s="8"/>
    </row>
    <row r="566" spans="3:11" s="9" customFormat="1" x14ac:dyDescent="0.5">
      <c r="C566" s="48"/>
      <c r="D566" s="49"/>
      <c r="E566" s="53"/>
      <c r="F566" s="50"/>
      <c r="J566" s="8"/>
      <c r="K566" s="8"/>
    </row>
    <row r="567" spans="3:11" s="9" customFormat="1" x14ac:dyDescent="0.5">
      <c r="C567" s="48"/>
      <c r="D567" s="49"/>
      <c r="E567" s="53"/>
      <c r="F567" s="50"/>
      <c r="J567" s="8"/>
      <c r="K567" s="8"/>
    </row>
    <row r="568" spans="3:11" s="9" customFormat="1" x14ac:dyDescent="0.5">
      <c r="C568" s="48"/>
      <c r="D568" s="49"/>
      <c r="E568" s="53"/>
      <c r="F568" s="50"/>
      <c r="J568" s="8"/>
      <c r="K568" s="8"/>
    </row>
    <row r="569" spans="3:11" s="9" customFormat="1" x14ac:dyDescent="0.5">
      <c r="C569" s="48"/>
      <c r="D569" s="49"/>
      <c r="E569" s="53"/>
      <c r="F569" s="50"/>
      <c r="J569" s="8"/>
      <c r="K569" s="8"/>
    </row>
    <row r="570" spans="3:11" s="9" customFormat="1" x14ac:dyDescent="0.5">
      <c r="C570" s="48"/>
      <c r="D570" s="49"/>
      <c r="E570" s="53"/>
      <c r="F570" s="50"/>
      <c r="J570" s="8"/>
      <c r="K570" s="8"/>
    </row>
    <row r="571" spans="3:11" s="9" customFormat="1" x14ac:dyDescent="0.5">
      <c r="C571" s="48"/>
      <c r="D571" s="49"/>
      <c r="E571" s="53"/>
      <c r="F571" s="50"/>
      <c r="J571" s="8"/>
      <c r="K571" s="8"/>
    </row>
    <row r="572" spans="3:11" s="9" customFormat="1" x14ac:dyDescent="0.5">
      <c r="C572" s="48"/>
      <c r="D572" s="49"/>
      <c r="E572" s="53"/>
      <c r="F572" s="50"/>
      <c r="J572" s="8"/>
      <c r="K572" s="8"/>
    </row>
    <row r="573" spans="3:11" s="9" customFormat="1" x14ac:dyDescent="0.5">
      <c r="C573" s="48"/>
      <c r="D573" s="49"/>
      <c r="E573" s="53"/>
      <c r="F573" s="50"/>
      <c r="J573" s="8"/>
      <c r="K573" s="8"/>
    </row>
    <row r="574" spans="3:11" s="9" customFormat="1" x14ac:dyDescent="0.5">
      <c r="C574" s="48"/>
      <c r="D574" s="49"/>
      <c r="E574" s="53"/>
      <c r="F574" s="50"/>
      <c r="J574" s="8"/>
      <c r="K574" s="8"/>
    </row>
    <row r="575" spans="3:11" s="9" customFormat="1" x14ac:dyDescent="0.5">
      <c r="C575" s="48"/>
      <c r="D575" s="49"/>
      <c r="E575" s="53"/>
      <c r="F575" s="50"/>
      <c r="J575" s="8"/>
      <c r="K575" s="8"/>
    </row>
    <row r="576" spans="3:11" s="9" customFormat="1" x14ac:dyDescent="0.5">
      <c r="C576" s="48"/>
      <c r="D576" s="49"/>
      <c r="E576" s="53"/>
      <c r="F576" s="50"/>
      <c r="J576" s="8"/>
      <c r="K576" s="8"/>
    </row>
    <row r="577" spans="3:11" s="9" customFormat="1" x14ac:dyDescent="0.5">
      <c r="C577" s="48"/>
      <c r="D577" s="49"/>
      <c r="E577" s="53"/>
      <c r="F577" s="50"/>
      <c r="J577" s="8"/>
      <c r="K577" s="8"/>
    </row>
    <row r="578" spans="3:11" s="9" customFormat="1" x14ac:dyDescent="0.5">
      <c r="C578" s="48"/>
      <c r="D578" s="49"/>
      <c r="E578" s="53"/>
      <c r="F578" s="50"/>
      <c r="J578" s="8"/>
      <c r="K578" s="8"/>
    </row>
    <row r="579" spans="3:11" s="9" customFormat="1" x14ac:dyDescent="0.5">
      <c r="C579" s="48"/>
      <c r="D579" s="49"/>
      <c r="E579" s="53"/>
      <c r="F579" s="50"/>
      <c r="J579" s="8"/>
      <c r="K579" s="8"/>
    </row>
    <row r="580" spans="3:11" s="9" customFormat="1" x14ac:dyDescent="0.5">
      <c r="C580" s="48"/>
      <c r="D580" s="49"/>
      <c r="E580" s="53"/>
      <c r="F580" s="50"/>
      <c r="J580" s="8"/>
      <c r="K580" s="8"/>
    </row>
    <row r="581" spans="3:11" s="9" customFormat="1" x14ac:dyDescent="0.5">
      <c r="C581" s="48"/>
      <c r="D581" s="49"/>
      <c r="E581" s="53"/>
      <c r="F581" s="50"/>
      <c r="J581" s="8"/>
      <c r="K581" s="8"/>
    </row>
    <row r="582" spans="3:11" s="9" customFormat="1" x14ac:dyDescent="0.5">
      <c r="C582" s="48"/>
      <c r="D582" s="49"/>
      <c r="E582" s="53"/>
      <c r="F582" s="50"/>
      <c r="J582" s="8"/>
      <c r="K582" s="8"/>
    </row>
    <row r="583" spans="3:11" s="9" customFormat="1" x14ac:dyDescent="0.5">
      <c r="C583" s="48"/>
      <c r="D583" s="49"/>
      <c r="E583" s="53"/>
      <c r="F583" s="50"/>
      <c r="J583" s="8"/>
      <c r="K583" s="8"/>
    </row>
    <row r="584" spans="3:11" s="9" customFormat="1" x14ac:dyDescent="0.5">
      <c r="C584" s="48"/>
      <c r="D584" s="49"/>
      <c r="E584" s="53"/>
      <c r="F584" s="50"/>
      <c r="J584" s="8"/>
      <c r="K584" s="8"/>
    </row>
    <row r="585" spans="3:11" s="9" customFormat="1" x14ac:dyDescent="0.5">
      <c r="C585" s="48"/>
      <c r="D585" s="49"/>
      <c r="E585" s="53"/>
      <c r="F585" s="50"/>
      <c r="J585" s="8"/>
      <c r="K585" s="8"/>
    </row>
  </sheetData>
  <sortState xmlns:xlrd2="http://schemas.microsoft.com/office/spreadsheetml/2017/richdata2" ref="A183:F519">
    <sortCondition ref="A183:A519"/>
  </sortState>
  <pageMargins left="0.7" right="0.7" top="0.75" bottom="0.75" header="0.3" footer="0.3"/>
  <pageSetup scale="61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9C56-ED4D-4817-B0A0-C9CA469D8998}">
  <dimension ref="C2:K455"/>
  <sheetViews>
    <sheetView zoomScaleNormal="100" workbookViewId="0">
      <selection activeCell="H18" sqref="H18"/>
    </sheetView>
  </sheetViews>
  <sheetFormatPr defaultRowHeight="14.25" x14ac:dyDescent="0.45"/>
  <cols>
    <col min="3" max="3" width="14.1328125" style="12" customWidth="1"/>
    <col min="4" max="4" width="27.3984375" style="60" customWidth="1"/>
    <col min="5" max="5" width="16.59765625" style="25" customWidth="1"/>
    <col min="10" max="10" width="10.59765625" bestFit="1" customWidth="1"/>
    <col min="11" max="11" width="10.59765625" style="3" bestFit="1" customWidth="1"/>
  </cols>
  <sheetData>
    <row r="2" spans="3:10" ht="17.649999999999999" x14ac:dyDescent="0.5">
      <c r="C2" s="2" t="s">
        <v>0</v>
      </c>
      <c r="D2" s="59"/>
      <c r="E2" s="21"/>
      <c r="F2" s="1"/>
    </row>
    <row r="3" spans="3:10" ht="17.649999999999999" x14ac:dyDescent="0.5">
      <c r="C3" s="2" t="s">
        <v>7</v>
      </c>
      <c r="D3" s="59"/>
      <c r="E3" s="21"/>
    </row>
    <row r="4" spans="3:10" ht="17.649999999999999" x14ac:dyDescent="0.5">
      <c r="C4" s="2" t="s">
        <v>8</v>
      </c>
      <c r="D4" s="59"/>
      <c r="E4" s="21"/>
    </row>
    <row r="5" spans="3:10" ht="17.25" x14ac:dyDescent="0.45">
      <c r="C5" s="63" t="s">
        <v>684</v>
      </c>
    </row>
    <row r="7" spans="3:10" ht="15.4" x14ac:dyDescent="0.45">
      <c r="C7" s="13" t="s">
        <v>6</v>
      </c>
      <c r="D7" s="13" t="s">
        <v>9</v>
      </c>
      <c r="E7" s="22" t="s">
        <v>4</v>
      </c>
    </row>
    <row r="8" spans="3:10" ht="15.4" x14ac:dyDescent="0.45">
      <c r="C8" s="58">
        <v>43982</v>
      </c>
      <c r="D8" s="14" t="s">
        <v>260</v>
      </c>
      <c r="E8" s="23">
        <f>1254.24+670.86</f>
        <v>1925.1</v>
      </c>
    </row>
    <row r="9" spans="3:10" ht="15.4" x14ac:dyDescent="0.45">
      <c r="C9" s="58">
        <v>43982</v>
      </c>
      <c r="D9" s="14" t="s">
        <v>266</v>
      </c>
      <c r="E9" s="23">
        <f>1742.28+651.33</f>
        <v>2393.61</v>
      </c>
      <c r="J9" s="10"/>
    </row>
    <row r="10" spans="3:10" ht="15.4" x14ac:dyDescent="0.45">
      <c r="C10" s="58">
        <v>43982</v>
      </c>
      <c r="D10" s="14" t="s">
        <v>157</v>
      </c>
      <c r="E10" s="23">
        <f>12345.86+7816.73</f>
        <v>20162.59</v>
      </c>
    </row>
    <row r="11" spans="3:10" ht="15.4" x14ac:dyDescent="0.45">
      <c r="C11" s="58">
        <v>43982</v>
      </c>
      <c r="D11" s="14" t="s">
        <v>249</v>
      </c>
      <c r="E11" s="23">
        <f>2003.94+934.29</f>
        <v>2938.23</v>
      </c>
    </row>
    <row r="12" spans="3:10" ht="15.4" x14ac:dyDescent="0.45">
      <c r="C12" s="58">
        <v>43979</v>
      </c>
      <c r="D12" s="14" t="s">
        <v>139</v>
      </c>
      <c r="E12" s="23">
        <f>215756+6465.53+80545.76</f>
        <v>302767.28999999998</v>
      </c>
    </row>
    <row r="13" spans="3:10" ht="15.4" x14ac:dyDescent="0.45">
      <c r="C13" s="58">
        <v>43982</v>
      </c>
      <c r="D13" s="14" t="s">
        <v>161</v>
      </c>
      <c r="E13" s="23">
        <f>11709.92+6616.48</f>
        <v>18326.400000000001</v>
      </c>
    </row>
    <row r="14" spans="3:10" ht="15.4" x14ac:dyDescent="0.45">
      <c r="C14" s="58">
        <v>43982</v>
      </c>
      <c r="D14" s="14" t="s">
        <v>160</v>
      </c>
      <c r="E14" s="23">
        <f>87713.18+4286.6+36191.41</f>
        <v>128191.19</v>
      </c>
    </row>
    <row r="15" spans="3:10" x14ac:dyDescent="0.45">
      <c r="C15" s="11"/>
      <c r="D15" s="33"/>
      <c r="E15" s="24"/>
    </row>
    <row r="16" spans="3:10" ht="15.75" thickBot="1" x14ac:dyDescent="0.5">
      <c r="D16" s="68" t="s">
        <v>688</v>
      </c>
      <c r="E16" s="78">
        <f>SUM(E8:E15)</f>
        <v>476704.41</v>
      </c>
    </row>
    <row r="18" spans="3:5" ht="15.4" x14ac:dyDescent="0.45">
      <c r="C18" s="58">
        <v>44012</v>
      </c>
      <c r="D18" s="14" t="s">
        <v>260</v>
      </c>
      <c r="E18" s="23">
        <v>13623.37</v>
      </c>
    </row>
    <row r="19" spans="3:5" ht="15.4" x14ac:dyDescent="0.45">
      <c r="C19" s="58">
        <v>44012</v>
      </c>
      <c r="D19" s="14" t="s">
        <v>291</v>
      </c>
      <c r="E19" s="23">
        <v>18142.82</v>
      </c>
    </row>
    <row r="20" spans="3:5" ht="15.4" x14ac:dyDescent="0.45">
      <c r="C20" s="58">
        <v>44012</v>
      </c>
      <c r="D20" s="14" t="s">
        <v>157</v>
      </c>
      <c r="E20" s="23">
        <v>1347.37</v>
      </c>
    </row>
    <row r="21" spans="3:5" ht="15.4" x14ac:dyDescent="0.45">
      <c r="C21" s="58">
        <v>44012</v>
      </c>
      <c r="D21" s="14" t="s">
        <v>671</v>
      </c>
      <c r="E21" s="23">
        <v>3762.68</v>
      </c>
    </row>
    <row r="22" spans="3:5" ht="15.4" x14ac:dyDescent="0.45">
      <c r="C22" s="58">
        <v>44012</v>
      </c>
      <c r="D22" s="14" t="s">
        <v>250</v>
      </c>
      <c r="E22" s="23">
        <v>202647.03</v>
      </c>
    </row>
    <row r="23" spans="3:5" ht="15.4" x14ac:dyDescent="0.45">
      <c r="C23" s="58">
        <v>44012</v>
      </c>
      <c r="D23" s="14" t="s">
        <v>139</v>
      </c>
      <c r="E23" s="23">
        <v>115890.48</v>
      </c>
    </row>
    <row r="24" spans="3:5" ht="15.4" x14ac:dyDescent="0.45">
      <c r="C24" s="58">
        <v>44012</v>
      </c>
      <c r="D24" s="14" t="s">
        <v>161</v>
      </c>
      <c r="E24" s="23">
        <v>5851.31</v>
      </c>
    </row>
    <row r="25" spans="3:5" ht="15.4" x14ac:dyDescent="0.45">
      <c r="C25" s="58">
        <v>44012</v>
      </c>
      <c r="D25" s="14" t="s">
        <v>160</v>
      </c>
      <c r="E25" s="23">
        <v>704834.84</v>
      </c>
    </row>
    <row r="26" spans="3:5" x14ac:dyDescent="0.45">
      <c r="E26"/>
    </row>
    <row r="27" spans="3:5" ht="15.75" thickBot="1" x14ac:dyDescent="0.5">
      <c r="D27" s="68" t="s">
        <v>687</v>
      </c>
      <c r="E27" s="78">
        <f>SUM(E18:E26)</f>
        <v>1066099.8999999999</v>
      </c>
    </row>
    <row r="28" spans="3:5" x14ac:dyDescent="0.45">
      <c r="E28"/>
    </row>
    <row r="29" spans="3:5" ht="15.75" thickBot="1" x14ac:dyDescent="0.5">
      <c r="D29" s="68" t="s">
        <v>678</v>
      </c>
      <c r="E29" s="62">
        <f>E27+E16</f>
        <v>1542804.3099999998</v>
      </c>
    </row>
    <row r="30" spans="3:5" ht="14.65" thickTop="1" x14ac:dyDescent="0.45">
      <c r="E30"/>
    </row>
    <row r="31" spans="3:5" x14ac:dyDescent="0.45">
      <c r="E31"/>
    </row>
    <row r="32" spans="3:5" x14ac:dyDescent="0.45">
      <c r="E32"/>
    </row>
    <row r="33" spans="5:5" x14ac:dyDescent="0.45">
      <c r="E33"/>
    </row>
    <row r="34" spans="5:5" x14ac:dyDescent="0.45">
      <c r="E34"/>
    </row>
    <row r="35" spans="5:5" x14ac:dyDescent="0.45">
      <c r="E35"/>
    </row>
    <row r="36" spans="5:5" x14ac:dyDescent="0.45">
      <c r="E36"/>
    </row>
    <row r="37" spans="5:5" x14ac:dyDescent="0.45">
      <c r="E37"/>
    </row>
    <row r="38" spans="5:5" x14ac:dyDescent="0.45">
      <c r="E38"/>
    </row>
    <row r="39" spans="5:5" x14ac:dyDescent="0.45">
      <c r="E39"/>
    </row>
    <row r="40" spans="5:5" x14ac:dyDescent="0.45">
      <c r="E40"/>
    </row>
    <row r="41" spans="5:5" x14ac:dyDescent="0.45">
      <c r="E41"/>
    </row>
    <row r="42" spans="5:5" x14ac:dyDescent="0.45">
      <c r="E42"/>
    </row>
    <row r="43" spans="5:5" x14ac:dyDescent="0.45">
      <c r="E43"/>
    </row>
    <row r="44" spans="5:5" x14ac:dyDescent="0.45">
      <c r="E44"/>
    </row>
    <row r="45" spans="5:5" x14ac:dyDescent="0.45">
      <c r="E45"/>
    </row>
    <row r="46" spans="5:5" x14ac:dyDescent="0.45">
      <c r="E46"/>
    </row>
    <row r="47" spans="5:5" x14ac:dyDescent="0.45">
      <c r="E47"/>
    </row>
    <row r="48" spans="5:5" x14ac:dyDescent="0.45">
      <c r="E48"/>
    </row>
    <row r="49" spans="5:5" x14ac:dyDescent="0.45">
      <c r="E49"/>
    </row>
    <row r="50" spans="5:5" x14ac:dyDescent="0.45">
      <c r="E50"/>
    </row>
    <row r="51" spans="5:5" x14ac:dyDescent="0.45">
      <c r="E51"/>
    </row>
    <row r="52" spans="5:5" x14ac:dyDescent="0.45">
      <c r="E52"/>
    </row>
    <row r="53" spans="5:5" x14ac:dyDescent="0.45">
      <c r="E53"/>
    </row>
    <row r="54" spans="5:5" x14ac:dyDescent="0.45">
      <c r="E54"/>
    </row>
    <row r="55" spans="5:5" x14ac:dyDescent="0.45">
      <c r="E55"/>
    </row>
    <row r="56" spans="5:5" x14ac:dyDescent="0.45">
      <c r="E56"/>
    </row>
    <row r="57" spans="5:5" x14ac:dyDescent="0.45">
      <c r="E57"/>
    </row>
    <row r="58" spans="5:5" x14ac:dyDescent="0.45">
      <c r="E58"/>
    </row>
    <row r="59" spans="5:5" x14ac:dyDescent="0.45">
      <c r="E59"/>
    </row>
    <row r="60" spans="5:5" x14ac:dyDescent="0.45">
      <c r="E60"/>
    </row>
    <row r="61" spans="5:5" x14ac:dyDescent="0.45">
      <c r="E61"/>
    </row>
    <row r="62" spans="5:5" x14ac:dyDescent="0.45">
      <c r="E62"/>
    </row>
    <row r="63" spans="5:5" x14ac:dyDescent="0.45">
      <c r="E63"/>
    </row>
    <row r="64" spans="5:5" x14ac:dyDescent="0.45">
      <c r="E64"/>
    </row>
    <row r="65" spans="5:5" x14ac:dyDescent="0.45">
      <c r="E65"/>
    </row>
    <row r="66" spans="5:5" x14ac:dyDescent="0.45">
      <c r="E66"/>
    </row>
    <row r="67" spans="5:5" x14ac:dyDescent="0.45">
      <c r="E67"/>
    </row>
    <row r="68" spans="5:5" x14ac:dyDescent="0.45">
      <c r="E68"/>
    </row>
    <row r="69" spans="5:5" x14ac:dyDescent="0.45">
      <c r="E69"/>
    </row>
    <row r="70" spans="5:5" x14ac:dyDescent="0.45">
      <c r="E70"/>
    </row>
    <row r="71" spans="5:5" x14ac:dyDescent="0.45">
      <c r="E71"/>
    </row>
    <row r="72" spans="5:5" x14ac:dyDescent="0.45">
      <c r="E72"/>
    </row>
    <row r="73" spans="5:5" x14ac:dyDescent="0.45">
      <c r="E73"/>
    </row>
    <row r="74" spans="5:5" x14ac:dyDescent="0.45">
      <c r="E74"/>
    </row>
    <row r="75" spans="5:5" x14ac:dyDescent="0.45">
      <c r="E75"/>
    </row>
    <row r="76" spans="5:5" x14ac:dyDescent="0.45">
      <c r="E76"/>
    </row>
    <row r="77" spans="5:5" x14ac:dyDescent="0.45">
      <c r="E77"/>
    </row>
    <row r="78" spans="5:5" x14ac:dyDescent="0.45">
      <c r="E78"/>
    </row>
    <row r="79" spans="5:5" x14ac:dyDescent="0.45">
      <c r="E79"/>
    </row>
    <row r="80" spans="5:5" x14ac:dyDescent="0.45">
      <c r="E80"/>
    </row>
    <row r="81" spans="5:5" x14ac:dyDescent="0.45">
      <c r="E81"/>
    </row>
    <row r="82" spans="5:5" x14ac:dyDescent="0.45">
      <c r="E82"/>
    </row>
    <row r="83" spans="5:5" x14ac:dyDescent="0.45">
      <c r="E83"/>
    </row>
    <row r="84" spans="5:5" x14ac:dyDescent="0.45">
      <c r="E84"/>
    </row>
    <row r="85" spans="5:5" x14ac:dyDescent="0.45">
      <c r="E85"/>
    </row>
    <row r="86" spans="5:5" x14ac:dyDescent="0.45">
      <c r="E86"/>
    </row>
    <row r="87" spans="5:5" x14ac:dyDescent="0.45">
      <c r="E87"/>
    </row>
    <row r="88" spans="5:5" x14ac:dyDescent="0.45">
      <c r="E88"/>
    </row>
    <row r="89" spans="5:5" x14ac:dyDescent="0.45">
      <c r="E89"/>
    </row>
    <row r="90" spans="5:5" x14ac:dyDescent="0.45">
      <c r="E90"/>
    </row>
    <row r="91" spans="5:5" x14ac:dyDescent="0.45">
      <c r="E91"/>
    </row>
    <row r="92" spans="5:5" x14ac:dyDescent="0.45">
      <c r="E92"/>
    </row>
    <row r="93" spans="5:5" x14ac:dyDescent="0.45">
      <c r="E93"/>
    </row>
    <row r="94" spans="5:5" x14ac:dyDescent="0.45">
      <c r="E94"/>
    </row>
    <row r="95" spans="5:5" x14ac:dyDescent="0.45">
      <c r="E95"/>
    </row>
    <row r="96" spans="5:5" x14ac:dyDescent="0.45">
      <c r="E96"/>
    </row>
    <row r="97" spans="5:5" x14ac:dyDescent="0.45">
      <c r="E97"/>
    </row>
    <row r="98" spans="5:5" x14ac:dyDescent="0.45">
      <c r="E98"/>
    </row>
    <row r="99" spans="5:5" x14ac:dyDescent="0.45">
      <c r="E99"/>
    </row>
    <row r="100" spans="5:5" x14ac:dyDescent="0.45">
      <c r="E100"/>
    </row>
    <row r="101" spans="5:5" x14ac:dyDescent="0.45">
      <c r="E101"/>
    </row>
    <row r="102" spans="5:5" x14ac:dyDescent="0.45">
      <c r="E102"/>
    </row>
    <row r="103" spans="5:5" x14ac:dyDescent="0.45">
      <c r="E103"/>
    </row>
    <row r="104" spans="5:5" x14ac:dyDescent="0.45">
      <c r="E104"/>
    </row>
    <row r="105" spans="5:5" x14ac:dyDescent="0.45">
      <c r="E105"/>
    </row>
    <row r="106" spans="5:5" x14ac:dyDescent="0.45">
      <c r="E106"/>
    </row>
    <row r="107" spans="5:5" x14ac:dyDescent="0.45">
      <c r="E107"/>
    </row>
    <row r="108" spans="5:5" x14ac:dyDescent="0.45">
      <c r="E108"/>
    </row>
    <row r="109" spans="5:5" x14ac:dyDescent="0.45">
      <c r="E109"/>
    </row>
    <row r="110" spans="5:5" x14ac:dyDescent="0.45">
      <c r="E110"/>
    </row>
    <row r="111" spans="5:5" x14ac:dyDescent="0.45">
      <c r="E111"/>
    </row>
    <row r="112" spans="5:5" x14ac:dyDescent="0.45">
      <c r="E112"/>
    </row>
    <row r="113" spans="5:5" x14ac:dyDescent="0.45">
      <c r="E113"/>
    </row>
    <row r="114" spans="5:5" x14ac:dyDescent="0.45">
      <c r="E114"/>
    </row>
    <row r="115" spans="5:5" x14ac:dyDescent="0.45">
      <c r="E115"/>
    </row>
    <row r="116" spans="5:5" x14ac:dyDescent="0.45">
      <c r="E116"/>
    </row>
    <row r="117" spans="5:5" x14ac:dyDescent="0.45">
      <c r="E117"/>
    </row>
    <row r="118" spans="5:5" x14ac:dyDescent="0.45">
      <c r="E118"/>
    </row>
    <row r="119" spans="5:5" x14ac:dyDescent="0.45">
      <c r="E119"/>
    </row>
    <row r="120" spans="5:5" x14ac:dyDescent="0.45">
      <c r="E120"/>
    </row>
    <row r="121" spans="5:5" x14ac:dyDescent="0.45">
      <c r="E121"/>
    </row>
    <row r="122" spans="5:5" x14ac:dyDescent="0.45">
      <c r="E122"/>
    </row>
    <row r="123" spans="5:5" x14ac:dyDescent="0.45">
      <c r="E123"/>
    </row>
    <row r="124" spans="5:5" x14ac:dyDescent="0.45">
      <c r="E124"/>
    </row>
    <row r="125" spans="5:5" x14ac:dyDescent="0.45">
      <c r="E125"/>
    </row>
    <row r="126" spans="5:5" x14ac:dyDescent="0.45">
      <c r="E126"/>
    </row>
    <row r="127" spans="5:5" x14ac:dyDescent="0.45">
      <c r="E127"/>
    </row>
    <row r="128" spans="5:5" x14ac:dyDescent="0.45">
      <c r="E128"/>
    </row>
    <row r="129" spans="5:5" x14ac:dyDescent="0.45">
      <c r="E129"/>
    </row>
    <row r="130" spans="5:5" x14ac:dyDescent="0.45">
      <c r="E130"/>
    </row>
    <row r="131" spans="5:5" x14ac:dyDescent="0.45">
      <c r="E131"/>
    </row>
    <row r="132" spans="5:5" x14ac:dyDescent="0.45">
      <c r="E132"/>
    </row>
    <row r="133" spans="5:5" x14ac:dyDescent="0.45">
      <c r="E133"/>
    </row>
    <row r="134" spans="5:5" x14ac:dyDescent="0.45">
      <c r="E134"/>
    </row>
    <row r="135" spans="5:5" x14ac:dyDescent="0.45">
      <c r="E135"/>
    </row>
    <row r="136" spans="5:5" x14ac:dyDescent="0.45">
      <c r="E136"/>
    </row>
    <row r="137" spans="5:5" x14ac:dyDescent="0.45">
      <c r="E137"/>
    </row>
    <row r="138" spans="5:5" x14ac:dyDescent="0.45">
      <c r="E138"/>
    </row>
    <row r="139" spans="5:5" x14ac:dyDescent="0.45">
      <c r="E139"/>
    </row>
    <row r="140" spans="5:5" x14ac:dyDescent="0.45">
      <c r="E140"/>
    </row>
    <row r="141" spans="5:5" x14ac:dyDescent="0.45">
      <c r="E141"/>
    </row>
    <row r="142" spans="5:5" x14ac:dyDescent="0.45">
      <c r="E142"/>
    </row>
    <row r="143" spans="5:5" x14ac:dyDescent="0.45">
      <c r="E143"/>
    </row>
    <row r="144" spans="5:5" x14ac:dyDescent="0.45">
      <c r="E144"/>
    </row>
    <row r="145" spans="5:5" x14ac:dyDescent="0.45">
      <c r="E145"/>
    </row>
    <row r="146" spans="5:5" x14ac:dyDescent="0.45">
      <c r="E146"/>
    </row>
    <row r="147" spans="5:5" x14ac:dyDescent="0.45">
      <c r="E147"/>
    </row>
    <row r="148" spans="5:5" x14ac:dyDescent="0.45">
      <c r="E148"/>
    </row>
    <row r="149" spans="5:5" x14ac:dyDescent="0.45">
      <c r="E149"/>
    </row>
    <row r="150" spans="5:5" x14ac:dyDescent="0.45">
      <c r="E150"/>
    </row>
    <row r="151" spans="5:5" x14ac:dyDescent="0.45">
      <c r="E151"/>
    </row>
    <row r="152" spans="5:5" x14ac:dyDescent="0.45">
      <c r="E152"/>
    </row>
    <row r="153" spans="5:5" x14ac:dyDescent="0.45">
      <c r="E153"/>
    </row>
    <row r="154" spans="5:5" x14ac:dyDescent="0.45">
      <c r="E154"/>
    </row>
    <row r="155" spans="5:5" x14ac:dyDescent="0.45">
      <c r="E155"/>
    </row>
    <row r="156" spans="5:5" x14ac:dyDescent="0.45">
      <c r="E156"/>
    </row>
    <row r="157" spans="5:5" x14ac:dyDescent="0.45">
      <c r="E157"/>
    </row>
    <row r="158" spans="5:5" x14ac:dyDescent="0.45">
      <c r="E158"/>
    </row>
    <row r="159" spans="5:5" x14ac:dyDescent="0.45">
      <c r="E159"/>
    </row>
    <row r="160" spans="5:5" x14ac:dyDescent="0.45">
      <c r="E160"/>
    </row>
    <row r="161" spans="5:5" x14ac:dyDescent="0.45">
      <c r="E161"/>
    </row>
    <row r="162" spans="5:5" x14ac:dyDescent="0.45">
      <c r="E162"/>
    </row>
    <row r="163" spans="5:5" x14ac:dyDescent="0.45">
      <c r="E163"/>
    </row>
    <row r="164" spans="5:5" x14ac:dyDescent="0.45">
      <c r="E164"/>
    </row>
    <row r="165" spans="5:5" x14ac:dyDescent="0.45">
      <c r="E165"/>
    </row>
    <row r="166" spans="5:5" x14ac:dyDescent="0.45">
      <c r="E166"/>
    </row>
    <row r="167" spans="5:5" x14ac:dyDescent="0.45">
      <c r="E167"/>
    </row>
    <row r="168" spans="5:5" x14ac:dyDescent="0.45">
      <c r="E168"/>
    </row>
    <row r="169" spans="5:5" x14ac:dyDescent="0.45">
      <c r="E169"/>
    </row>
    <row r="170" spans="5:5" x14ac:dyDescent="0.45">
      <c r="E170"/>
    </row>
    <row r="171" spans="5:5" x14ac:dyDescent="0.45">
      <c r="E171"/>
    </row>
    <row r="172" spans="5:5" x14ac:dyDescent="0.45">
      <c r="E172"/>
    </row>
    <row r="173" spans="5:5" x14ac:dyDescent="0.45">
      <c r="E173"/>
    </row>
    <row r="174" spans="5:5" x14ac:dyDescent="0.45">
      <c r="E174"/>
    </row>
    <row r="175" spans="5:5" x14ac:dyDescent="0.45">
      <c r="E175"/>
    </row>
    <row r="176" spans="5:5" x14ac:dyDescent="0.45">
      <c r="E176"/>
    </row>
    <row r="177" spans="5:5" x14ac:dyDescent="0.45">
      <c r="E177"/>
    </row>
    <row r="178" spans="5:5" x14ac:dyDescent="0.45">
      <c r="E178"/>
    </row>
    <row r="179" spans="5:5" x14ac:dyDescent="0.45">
      <c r="E179"/>
    </row>
    <row r="180" spans="5:5" x14ac:dyDescent="0.45">
      <c r="E180"/>
    </row>
    <row r="181" spans="5:5" x14ac:dyDescent="0.45">
      <c r="E181"/>
    </row>
    <row r="182" spans="5:5" x14ac:dyDescent="0.45">
      <c r="E182"/>
    </row>
    <row r="183" spans="5:5" x14ac:dyDescent="0.45">
      <c r="E183"/>
    </row>
    <row r="184" spans="5:5" x14ac:dyDescent="0.45">
      <c r="E184"/>
    </row>
    <row r="185" spans="5:5" x14ac:dyDescent="0.45">
      <c r="E185"/>
    </row>
    <row r="186" spans="5:5" x14ac:dyDescent="0.45">
      <c r="E186"/>
    </row>
    <row r="187" spans="5:5" x14ac:dyDescent="0.45">
      <c r="E187"/>
    </row>
    <row r="188" spans="5:5" x14ac:dyDescent="0.45">
      <c r="E188"/>
    </row>
    <row r="189" spans="5:5" x14ac:dyDescent="0.45">
      <c r="E189"/>
    </row>
    <row r="190" spans="5:5" x14ac:dyDescent="0.45">
      <c r="E190"/>
    </row>
    <row r="191" spans="5:5" x14ac:dyDescent="0.45">
      <c r="E191"/>
    </row>
    <row r="192" spans="5:5" x14ac:dyDescent="0.45">
      <c r="E192"/>
    </row>
    <row r="193" spans="5:5" x14ac:dyDescent="0.45">
      <c r="E193"/>
    </row>
    <row r="194" spans="5:5" x14ac:dyDescent="0.45">
      <c r="E194"/>
    </row>
    <row r="195" spans="5:5" x14ac:dyDescent="0.45">
      <c r="E195"/>
    </row>
    <row r="196" spans="5:5" x14ac:dyDescent="0.45">
      <c r="E196"/>
    </row>
    <row r="197" spans="5:5" x14ac:dyDescent="0.45">
      <c r="E197"/>
    </row>
    <row r="198" spans="5:5" x14ac:dyDescent="0.45">
      <c r="E198"/>
    </row>
    <row r="199" spans="5:5" x14ac:dyDescent="0.45">
      <c r="E199"/>
    </row>
    <row r="200" spans="5:5" x14ac:dyDescent="0.45">
      <c r="E200"/>
    </row>
    <row r="201" spans="5:5" x14ac:dyDescent="0.45">
      <c r="E201"/>
    </row>
    <row r="202" spans="5:5" x14ac:dyDescent="0.45">
      <c r="E202"/>
    </row>
    <row r="203" spans="5:5" x14ac:dyDescent="0.45">
      <c r="E203"/>
    </row>
    <row r="204" spans="5:5" x14ac:dyDescent="0.45">
      <c r="E204"/>
    </row>
    <row r="205" spans="5:5" x14ac:dyDescent="0.45">
      <c r="E205"/>
    </row>
    <row r="206" spans="5:5" x14ac:dyDescent="0.45">
      <c r="E206"/>
    </row>
    <row r="207" spans="5:5" x14ac:dyDescent="0.45">
      <c r="E207"/>
    </row>
    <row r="208" spans="5:5" x14ac:dyDescent="0.45">
      <c r="E208"/>
    </row>
    <row r="209" spans="5:5" x14ac:dyDescent="0.45">
      <c r="E209"/>
    </row>
    <row r="210" spans="5:5" x14ac:dyDescent="0.45">
      <c r="E210"/>
    </row>
    <row r="211" spans="5:5" x14ac:dyDescent="0.45">
      <c r="E211"/>
    </row>
    <row r="212" spans="5:5" x14ac:dyDescent="0.45">
      <c r="E212"/>
    </row>
    <row r="213" spans="5:5" x14ac:dyDescent="0.45">
      <c r="E213"/>
    </row>
    <row r="214" spans="5:5" x14ac:dyDescent="0.45">
      <c r="E214"/>
    </row>
    <row r="215" spans="5:5" x14ac:dyDescent="0.45">
      <c r="E215"/>
    </row>
    <row r="216" spans="5:5" x14ac:dyDescent="0.45">
      <c r="E216"/>
    </row>
    <row r="217" spans="5:5" x14ac:dyDescent="0.45">
      <c r="E217"/>
    </row>
    <row r="218" spans="5:5" x14ac:dyDescent="0.45">
      <c r="E218"/>
    </row>
    <row r="219" spans="5:5" x14ac:dyDescent="0.45">
      <c r="E219"/>
    </row>
    <row r="220" spans="5:5" x14ac:dyDescent="0.45">
      <c r="E220"/>
    </row>
    <row r="221" spans="5:5" x14ac:dyDescent="0.45">
      <c r="E221"/>
    </row>
    <row r="222" spans="5:5" x14ac:dyDescent="0.45">
      <c r="E222"/>
    </row>
    <row r="223" spans="5:5" x14ac:dyDescent="0.45">
      <c r="E223"/>
    </row>
    <row r="224" spans="5:5" x14ac:dyDescent="0.45">
      <c r="E224"/>
    </row>
    <row r="225" spans="5:5" x14ac:dyDescent="0.45">
      <c r="E225"/>
    </row>
    <row r="226" spans="5:5" x14ac:dyDescent="0.45">
      <c r="E226"/>
    </row>
    <row r="227" spans="5:5" x14ac:dyDescent="0.45">
      <c r="E227"/>
    </row>
    <row r="228" spans="5:5" x14ac:dyDescent="0.45">
      <c r="E228"/>
    </row>
    <row r="229" spans="5:5" x14ac:dyDescent="0.45">
      <c r="E229"/>
    </row>
    <row r="230" spans="5:5" x14ac:dyDescent="0.45">
      <c r="E230"/>
    </row>
    <row r="231" spans="5:5" x14ac:dyDescent="0.45">
      <c r="E231"/>
    </row>
    <row r="232" spans="5:5" x14ac:dyDescent="0.45">
      <c r="E232"/>
    </row>
    <row r="233" spans="5:5" x14ac:dyDescent="0.45">
      <c r="E233"/>
    </row>
    <row r="234" spans="5:5" x14ac:dyDescent="0.45">
      <c r="E234"/>
    </row>
    <row r="235" spans="5:5" x14ac:dyDescent="0.45">
      <c r="E235"/>
    </row>
    <row r="236" spans="5:5" x14ac:dyDescent="0.45">
      <c r="E236"/>
    </row>
    <row r="237" spans="5:5" x14ac:dyDescent="0.45">
      <c r="E237"/>
    </row>
    <row r="238" spans="5:5" x14ac:dyDescent="0.45">
      <c r="E238"/>
    </row>
    <row r="239" spans="5:5" x14ac:dyDescent="0.45">
      <c r="E239"/>
    </row>
    <row r="240" spans="5:5" x14ac:dyDescent="0.45">
      <c r="E240"/>
    </row>
    <row r="241" spans="5:5" x14ac:dyDescent="0.45">
      <c r="E241"/>
    </row>
    <row r="242" spans="5:5" x14ac:dyDescent="0.45">
      <c r="E242"/>
    </row>
    <row r="243" spans="5:5" x14ac:dyDescent="0.45">
      <c r="E243"/>
    </row>
    <row r="244" spans="5:5" x14ac:dyDescent="0.45">
      <c r="E244"/>
    </row>
    <row r="245" spans="5:5" x14ac:dyDescent="0.45">
      <c r="E245"/>
    </row>
    <row r="246" spans="5:5" x14ac:dyDescent="0.45">
      <c r="E246"/>
    </row>
    <row r="247" spans="5:5" x14ac:dyDescent="0.45">
      <c r="E247"/>
    </row>
    <row r="248" spans="5:5" x14ac:dyDescent="0.45">
      <c r="E248"/>
    </row>
    <row r="249" spans="5:5" x14ac:dyDescent="0.45">
      <c r="E249"/>
    </row>
    <row r="250" spans="5:5" x14ac:dyDescent="0.45">
      <c r="E250"/>
    </row>
    <row r="251" spans="5:5" x14ac:dyDescent="0.45">
      <c r="E251"/>
    </row>
    <row r="252" spans="5:5" x14ac:dyDescent="0.45">
      <c r="E252"/>
    </row>
    <row r="253" spans="5:5" x14ac:dyDescent="0.45">
      <c r="E253"/>
    </row>
    <row r="254" spans="5:5" x14ac:dyDescent="0.45">
      <c r="E254"/>
    </row>
    <row r="255" spans="5:5" x14ac:dyDescent="0.45">
      <c r="E255"/>
    </row>
    <row r="256" spans="5:5" x14ac:dyDescent="0.45">
      <c r="E256"/>
    </row>
    <row r="257" spans="5:5" x14ac:dyDescent="0.45">
      <c r="E257"/>
    </row>
    <row r="258" spans="5:5" x14ac:dyDescent="0.45">
      <c r="E258"/>
    </row>
    <row r="259" spans="5:5" x14ac:dyDescent="0.45">
      <c r="E259"/>
    </row>
    <row r="260" spans="5:5" x14ac:dyDescent="0.45">
      <c r="E260"/>
    </row>
    <row r="261" spans="5:5" x14ac:dyDescent="0.45">
      <c r="E261"/>
    </row>
    <row r="262" spans="5:5" x14ac:dyDescent="0.45">
      <c r="E262"/>
    </row>
    <row r="263" spans="5:5" x14ac:dyDescent="0.45">
      <c r="E263"/>
    </row>
    <row r="264" spans="5:5" x14ac:dyDescent="0.45">
      <c r="E264"/>
    </row>
    <row r="265" spans="5:5" x14ac:dyDescent="0.45">
      <c r="E265"/>
    </row>
    <row r="266" spans="5:5" x14ac:dyDescent="0.45">
      <c r="E266"/>
    </row>
    <row r="267" spans="5:5" x14ac:dyDescent="0.45">
      <c r="E267"/>
    </row>
    <row r="268" spans="5:5" x14ac:dyDescent="0.45">
      <c r="E268"/>
    </row>
    <row r="269" spans="5:5" x14ac:dyDescent="0.45">
      <c r="E269"/>
    </row>
    <row r="270" spans="5:5" x14ac:dyDescent="0.45">
      <c r="E270"/>
    </row>
    <row r="271" spans="5:5" x14ac:dyDescent="0.45">
      <c r="E271"/>
    </row>
    <row r="272" spans="5:5" x14ac:dyDescent="0.45">
      <c r="E272"/>
    </row>
    <row r="273" spans="5:5" x14ac:dyDescent="0.45">
      <c r="E273"/>
    </row>
    <row r="274" spans="5:5" x14ac:dyDescent="0.45">
      <c r="E274"/>
    </row>
    <row r="275" spans="5:5" x14ac:dyDescent="0.45">
      <c r="E275"/>
    </row>
    <row r="276" spans="5:5" x14ac:dyDescent="0.45">
      <c r="E276"/>
    </row>
    <row r="277" spans="5:5" x14ac:dyDescent="0.45">
      <c r="E277"/>
    </row>
    <row r="278" spans="5:5" x14ac:dyDescent="0.45">
      <c r="E278"/>
    </row>
    <row r="279" spans="5:5" x14ac:dyDescent="0.45">
      <c r="E279"/>
    </row>
    <row r="280" spans="5:5" x14ac:dyDescent="0.45">
      <c r="E280"/>
    </row>
    <row r="281" spans="5:5" x14ac:dyDescent="0.45">
      <c r="E281"/>
    </row>
    <row r="282" spans="5:5" x14ac:dyDescent="0.45">
      <c r="E282"/>
    </row>
    <row r="283" spans="5:5" x14ac:dyDescent="0.45">
      <c r="E283"/>
    </row>
    <row r="284" spans="5:5" x14ac:dyDescent="0.45">
      <c r="E284"/>
    </row>
    <row r="285" spans="5:5" x14ac:dyDescent="0.45">
      <c r="E285"/>
    </row>
    <row r="286" spans="5:5" x14ac:dyDescent="0.45">
      <c r="E286"/>
    </row>
    <row r="287" spans="5:5" x14ac:dyDescent="0.45">
      <c r="E287"/>
    </row>
    <row r="288" spans="5:5" x14ac:dyDescent="0.45">
      <c r="E288"/>
    </row>
    <row r="289" spans="5:5" x14ac:dyDescent="0.45">
      <c r="E289"/>
    </row>
    <row r="290" spans="5:5" x14ac:dyDescent="0.45">
      <c r="E290"/>
    </row>
    <row r="291" spans="5:5" x14ac:dyDescent="0.45">
      <c r="E291"/>
    </row>
    <row r="292" spans="5:5" x14ac:dyDescent="0.45">
      <c r="E292"/>
    </row>
    <row r="293" spans="5:5" x14ac:dyDescent="0.45">
      <c r="E293"/>
    </row>
    <row r="294" spans="5:5" x14ac:dyDescent="0.45">
      <c r="E294"/>
    </row>
    <row r="295" spans="5:5" x14ac:dyDescent="0.45">
      <c r="E295"/>
    </row>
    <row r="296" spans="5:5" x14ac:dyDescent="0.45">
      <c r="E296"/>
    </row>
    <row r="297" spans="5:5" x14ac:dyDescent="0.45">
      <c r="E297"/>
    </row>
    <row r="298" spans="5:5" x14ac:dyDescent="0.45">
      <c r="E298"/>
    </row>
    <row r="299" spans="5:5" x14ac:dyDescent="0.45">
      <c r="E299"/>
    </row>
    <row r="300" spans="5:5" x14ac:dyDescent="0.45">
      <c r="E300"/>
    </row>
    <row r="301" spans="5:5" x14ac:dyDescent="0.45">
      <c r="E301"/>
    </row>
    <row r="302" spans="5:5" x14ac:dyDescent="0.45">
      <c r="E302"/>
    </row>
    <row r="303" spans="5:5" x14ac:dyDescent="0.45">
      <c r="E303"/>
    </row>
    <row r="304" spans="5:5" x14ac:dyDescent="0.45">
      <c r="E304"/>
    </row>
    <row r="305" spans="5:5" x14ac:dyDescent="0.45">
      <c r="E305"/>
    </row>
    <row r="306" spans="5:5" x14ac:dyDescent="0.45">
      <c r="E306"/>
    </row>
    <row r="307" spans="5:5" x14ac:dyDescent="0.45">
      <c r="E307"/>
    </row>
    <row r="308" spans="5:5" x14ac:dyDescent="0.45">
      <c r="E308"/>
    </row>
    <row r="309" spans="5:5" x14ac:dyDescent="0.45">
      <c r="E309"/>
    </row>
    <row r="310" spans="5:5" x14ac:dyDescent="0.45">
      <c r="E310"/>
    </row>
    <row r="311" spans="5:5" x14ac:dyDescent="0.45">
      <c r="E311"/>
    </row>
    <row r="312" spans="5:5" x14ac:dyDescent="0.45">
      <c r="E312"/>
    </row>
    <row r="313" spans="5:5" x14ac:dyDescent="0.45">
      <c r="E313"/>
    </row>
    <row r="314" spans="5:5" x14ac:dyDescent="0.45">
      <c r="E314"/>
    </row>
    <row r="315" spans="5:5" x14ac:dyDescent="0.45">
      <c r="E315"/>
    </row>
    <row r="316" spans="5:5" x14ac:dyDescent="0.45">
      <c r="E316"/>
    </row>
    <row r="317" spans="5:5" x14ac:dyDescent="0.45">
      <c r="E317"/>
    </row>
    <row r="318" spans="5:5" x14ac:dyDescent="0.45">
      <c r="E318"/>
    </row>
    <row r="319" spans="5:5" x14ac:dyDescent="0.45">
      <c r="E319"/>
    </row>
    <row r="320" spans="5:5" x14ac:dyDescent="0.45">
      <c r="E320"/>
    </row>
    <row r="321" spans="5:5" x14ac:dyDescent="0.45">
      <c r="E321"/>
    </row>
    <row r="322" spans="5:5" x14ac:dyDescent="0.45">
      <c r="E322"/>
    </row>
    <row r="323" spans="5:5" x14ac:dyDescent="0.45">
      <c r="E323"/>
    </row>
    <row r="324" spans="5:5" x14ac:dyDescent="0.45">
      <c r="E324"/>
    </row>
    <row r="325" spans="5:5" x14ac:dyDescent="0.45">
      <c r="E325"/>
    </row>
    <row r="326" spans="5:5" x14ac:dyDescent="0.45">
      <c r="E326"/>
    </row>
    <row r="327" spans="5:5" x14ac:dyDescent="0.45">
      <c r="E327"/>
    </row>
    <row r="328" spans="5:5" x14ac:dyDescent="0.45">
      <c r="E328"/>
    </row>
    <row r="329" spans="5:5" x14ac:dyDescent="0.45">
      <c r="E329"/>
    </row>
    <row r="330" spans="5:5" x14ac:dyDescent="0.45">
      <c r="E330"/>
    </row>
    <row r="331" spans="5:5" x14ac:dyDescent="0.45">
      <c r="E331"/>
    </row>
    <row r="332" spans="5:5" x14ac:dyDescent="0.45">
      <c r="E332"/>
    </row>
    <row r="333" spans="5:5" x14ac:dyDescent="0.45">
      <c r="E333"/>
    </row>
    <row r="334" spans="5:5" x14ac:dyDescent="0.45">
      <c r="E334"/>
    </row>
    <row r="335" spans="5:5" x14ac:dyDescent="0.45">
      <c r="E335"/>
    </row>
    <row r="336" spans="5:5" x14ac:dyDescent="0.45">
      <c r="E336"/>
    </row>
    <row r="337" spans="5:5" x14ac:dyDescent="0.45">
      <c r="E337"/>
    </row>
    <row r="338" spans="5:5" x14ac:dyDescent="0.45">
      <c r="E338"/>
    </row>
    <row r="339" spans="5:5" x14ac:dyDescent="0.45">
      <c r="E339"/>
    </row>
    <row r="340" spans="5:5" x14ac:dyDescent="0.45">
      <c r="E340"/>
    </row>
    <row r="341" spans="5:5" x14ac:dyDescent="0.45">
      <c r="E341"/>
    </row>
    <row r="342" spans="5:5" x14ac:dyDescent="0.45">
      <c r="E342"/>
    </row>
    <row r="343" spans="5:5" x14ac:dyDescent="0.45">
      <c r="E343"/>
    </row>
    <row r="344" spans="5:5" x14ac:dyDescent="0.45">
      <c r="E344"/>
    </row>
    <row r="345" spans="5:5" x14ac:dyDescent="0.45">
      <c r="E345"/>
    </row>
    <row r="346" spans="5:5" x14ac:dyDescent="0.45">
      <c r="E346"/>
    </row>
    <row r="347" spans="5:5" x14ac:dyDescent="0.45">
      <c r="E347"/>
    </row>
    <row r="348" spans="5:5" x14ac:dyDescent="0.45">
      <c r="E348"/>
    </row>
    <row r="349" spans="5:5" x14ac:dyDescent="0.45">
      <c r="E349"/>
    </row>
    <row r="350" spans="5:5" x14ac:dyDescent="0.45">
      <c r="E350"/>
    </row>
    <row r="351" spans="5:5" x14ac:dyDescent="0.45">
      <c r="E351"/>
    </row>
    <row r="352" spans="5:5" x14ac:dyDescent="0.45">
      <c r="E352"/>
    </row>
    <row r="353" spans="5:5" x14ac:dyDescent="0.45">
      <c r="E353"/>
    </row>
    <row r="354" spans="5:5" x14ac:dyDescent="0.45">
      <c r="E354"/>
    </row>
    <row r="355" spans="5:5" x14ac:dyDescent="0.45">
      <c r="E355"/>
    </row>
    <row r="356" spans="5:5" x14ac:dyDescent="0.45">
      <c r="E356"/>
    </row>
    <row r="357" spans="5:5" x14ac:dyDescent="0.45">
      <c r="E357"/>
    </row>
    <row r="358" spans="5:5" x14ac:dyDescent="0.45">
      <c r="E358"/>
    </row>
    <row r="359" spans="5:5" x14ac:dyDescent="0.45">
      <c r="E359"/>
    </row>
    <row r="360" spans="5:5" x14ac:dyDescent="0.45">
      <c r="E360"/>
    </row>
    <row r="361" spans="5:5" x14ac:dyDescent="0.45">
      <c r="E361"/>
    </row>
    <row r="362" spans="5:5" x14ac:dyDescent="0.45">
      <c r="E362"/>
    </row>
    <row r="363" spans="5:5" x14ac:dyDescent="0.45">
      <c r="E363"/>
    </row>
    <row r="364" spans="5:5" x14ac:dyDescent="0.45">
      <c r="E364"/>
    </row>
    <row r="365" spans="5:5" x14ac:dyDescent="0.45">
      <c r="E365"/>
    </row>
    <row r="366" spans="5:5" x14ac:dyDescent="0.45">
      <c r="E366"/>
    </row>
    <row r="367" spans="5:5" x14ac:dyDescent="0.45">
      <c r="E367"/>
    </row>
    <row r="368" spans="5:5" x14ac:dyDescent="0.45">
      <c r="E368"/>
    </row>
    <row r="369" spans="5:5" x14ac:dyDescent="0.45">
      <c r="E369"/>
    </row>
    <row r="370" spans="5:5" x14ac:dyDescent="0.45">
      <c r="E370"/>
    </row>
    <row r="371" spans="5:5" x14ac:dyDescent="0.45">
      <c r="E371"/>
    </row>
    <row r="372" spans="5:5" x14ac:dyDescent="0.45">
      <c r="E372"/>
    </row>
    <row r="373" spans="5:5" x14ac:dyDescent="0.45">
      <c r="E373"/>
    </row>
    <row r="374" spans="5:5" x14ac:dyDescent="0.45">
      <c r="E374"/>
    </row>
    <row r="375" spans="5:5" x14ac:dyDescent="0.45">
      <c r="E375"/>
    </row>
    <row r="376" spans="5:5" x14ac:dyDescent="0.45">
      <c r="E376"/>
    </row>
    <row r="377" spans="5:5" x14ac:dyDescent="0.45">
      <c r="E377"/>
    </row>
    <row r="378" spans="5:5" x14ac:dyDescent="0.45">
      <c r="E378"/>
    </row>
    <row r="379" spans="5:5" x14ac:dyDescent="0.45">
      <c r="E379"/>
    </row>
    <row r="380" spans="5:5" x14ac:dyDescent="0.45">
      <c r="E380"/>
    </row>
    <row r="381" spans="5:5" x14ac:dyDescent="0.45">
      <c r="E381"/>
    </row>
    <row r="382" spans="5:5" x14ac:dyDescent="0.45">
      <c r="E382"/>
    </row>
    <row r="383" spans="5:5" x14ac:dyDescent="0.45">
      <c r="E383"/>
    </row>
    <row r="384" spans="5:5" x14ac:dyDescent="0.45">
      <c r="E384"/>
    </row>
    <row r="385" spans="5:5" x14ac:dyDescent="0.45">
      <c r="E385"/>
    </row>
    <row r="386" spans="5:5" x14ac:dyDescent="0.45">
      <c r="E386"/>
    </row>
    <row r="387" spans="5:5" x14ac:dyDescent="0.45">
      <c r="E387"/>
    </row>
    <row r="388" spans="5:5" x14ac:dyDescent="0.45">
      <c r="E388"/>
    </row>
    <row r="389" spans="5:5" x14ac:dyDescent="0.45">
      <c r="E389"/>
    </row>
    <row r="390" spans="5:5" x14ac:dyDescent="0.45">
      <c r="E390"/>
    </row>
    <row r="391" spans="5:5" x14ac:dyDescent="0.45">
      <c r="E391"/>
    </row>
    <row r="392" spans="5:5" x14ac:dyDescent="0.45">
      <c r="E392"/>
    </row>
    <row r="393" spans="5:5" x14ac:dyDescent="0.45">
      <c r="E393"/>
    </row>
    <row r="394" spans="5:5" x14ac:dyDescent="0.45">
      <c r="E394"/>
    </row>
    <row r="395" spans="5:5" x14ac:dyDescent="0.45">
      <c r="E395"/>
    </row>
    <row r="396" spans="5:5" x14ac:dyDescent="0.45">
      <c r="E396"/>
    </row>
    <row r="397" spans="5:5" x14ac:dyDescent="0.45">
      <c r="E397"/>
    </row>
    <row r="398" spans="5:5" x14ac:dyDescent="0.45">
      <c r="E398"/>
    </row>
    <row r="399" spans="5:5" x14ac:dyDescent="0.45">
      <c r="E399"/>
    </row>
    <row r="400" spans="5:5" x14ac:dyDescent="0.45">
      <c r="E400"/>
    </row>
    <row r="401" spans="5:5" x14ac:dyDescent="0.45">
      <c r="E401"/>
    </row>
    <row r="402" spans="5:5" x14ac:dyDescent="0.45">
      <c r="E402"/>
    </row>
    <row r="403" spans="5:5" x14ac:dyDescent="0.45">
      <c r="E403"/>
    </row>
    <row r="404" spans="5:5" x14ac:dyDescent="0.45">
      <c r="E404"/>
    </row>
    <row r="405" spans="5:5" x14ac:dyDescent="0.45">
      <c r="E405"/>
    </row>
    <row r="406" spans="5:5" x14ac:dyDescent="0.45">
      <c r="E406"/>
    </row>
    <row r="407" spans="5:5" x14ac:dyDescent="0.45">
      <c r="E407"/>
    </row>
    <row r="408" spans="5:5" x14ac:dyDescent="0.45">
      <c r="E408"/>
    </row>
    <row r="409" spans="5:5" x14ac:dyDescent="0.45">
      <c r="E409"/>
    </row>
    <row r="410" spans="5:5" x14ac:dyDescent="0.45">
      <c r="E410"/>
    </row>
    <row r="411" spans="5:5" x14ac:dyDescent="0.45">
      <c r="E411"/>
    </row>
    <row r="412" spans="5:5" x14ac:dyDescent="0.45">
      <c r="E412"/>
    </row>
    <row r="413" spans="5:5" x14ac:dyDescent="0.45">
      <c r="E413"/>
    </row>
    <row r="414" spans="5:5" x14ac:dyDescent="0.45">
      <c r="E414"/>
    </row>
    <row r="415" spans="5:5" x14ac:dyDescent="0.45">
      <c r="E415"/>
    </row>
    <row r="416" spans="5:5" x14ac:dyDescent="0.45">
      <c r="E416"/>
    </row>
    <row r="417" spans="5:5" x14ac:dyDescent="0.45">
      <c r="E417"/>
    </row>
    <row r="418" spans="5:5" x14ac:dyDescent="0.45">
      <c r="E418"/>
    </row>
    <row r="419" spans="5:5" x14ac:dyDescent="0.45">
      <c r="E419"/>
    </row>
    <row r="420" spans="5:5" x14ac:dyDescent="0.45">
      <c r="E420"/>
    </row>
    <row r="421" spans="5:5" x14ac:dyDescent="0.45">
      <c r="E421"/>
    </row>
    <row r="422" spans="5:5" x14ac:dyDescent="0.45">
      <c r="E422"/>
    </row>
    <row r="423" spans="5:5" x14ac:dyDescent="0.45">
      <c r="E423"/>
    </row>
    <row r="424" spans="5:5" x14ac:dyDescent="0.45">
      <c r="E424"/>
    </row>
    <row r="425" spans="5:5" x14ac:dyDescent="0.45">
      <c r="E425"/>
    </row>
    <row r="426" spans="5:5" x14ac:dyDescent="0.45">
      <c r="E426"/>
    </row>
    <row r="427" spans="5:5" x14ac:dyDescent="0.45">
      <c r="E427"/>
    </row>
    <row r="428" spans="5:5" x14ac:dyDescent="0.45">
      <c r="E428"/>
    </row>
    <row r="429" spans="5:5" x14ac:dyDescent="0.45">
      <c r="E429"/>
    </row>
    <row r="430" spans="5:5" x14ac:dyDescent="0.45">
      <c r="E430"/>
    </row>
    <row r="431" spans="5:5" x14ac:dyDescent="0.45">
      <c r="E431"/>
    </row>
    <row r="432" spans="5:5" x14ac:dyDescent="0.45">
      <c r="E432"/>
    </row>
    <row r="433" spans="5:5" x14ac:dyDescent="0.45">
      <c r="E433"/>
    </row>
    <row r="434" spans="5:5" x14ac:dyDescent="0.45">
      <c r="E434"/>
    </row>
    <row r="435" spans="5:5" x14ac:dyDescent="0.45">
      <c r="E435"/>
    </row>
    <row r="436" spans="5:5" x14ac:dyDescent="0.45">
      <c r="E436"/>
    </row>
    <row r="437" spans="5:5" x14ac:dyDescent="0.45">
      <c r="E437"/>
    </row>
    <row r="438" spans="5:5" x14ac:dyDescent="0.45">
      <c r="E438"/>
    </row>
    <row r="439" spans="5:5" x14ac:dyDescent="0.45">
      <c r="E439"/>
    </row>
    <row r="440" spans="5:5" x14ac:dyDescent="0.45">
      <c r="E440"/>
    </row>
    <row r="441" spans="5:5" x14ac:dyDescent="0.45">
      <c r="E441"/>
    </row>
    <row r="442" spans="5:5" x14ac:dyDescent="0.45">
      <c r="E442"/>
    </row>
    <row r="443" spans="5:5" x14ac:dyDescent="0.45">
      <c r="E443"/>
    </row>
    <row r="444" spans="5:5" x14ac:dyDescent="0.45">
      <c r="E444"/>
    </row>
    <row r="445" spans="5:5" x14ac:dyDescent="0.45">
      <c r="E445"/>
    </row>
    <row r="446" spans="5:5" x14ac:dyDescent="0.45">
      <c r="E446"/>
    </row>
    <row r="447" spans="5:5" x14ac:dyDescent="0.45">
      <c r="E447"/>
    </row>
    <row r="448" spans="5:5" x14ac:dyDescent="0.45">
      <c r="E448"/>
    </row>
    <row r="449" spans="5:5" x14ac:dyDescent="0.45">
      <c r="E449"/>
    </row>
    <row r="450" spans="5:5" x14ac:dyDescent="0.45">
      <c r="E450"/>
    </row>
    <row r="451" spans="5:5" x14ac:dyDescent="0.45">
      <c r="E451"/>
    </row>
    <row r="452" spans="5:5" x14ac:dyDescent="0.45">
      <c r="E452"/>
    </row>
    <row r="453" spans="5:5" x14ac:dyDescent="0.45">
      <c r="E453"/>
    </row>
    <row r="454" spans="5:5" x14ac:dyDescent="0.45">
      <c r="E454"/>
    </row>
    <row r="455" spans="5:5" x14ac:dyDescent="0.45">
      <c r="E455"/>
    </row>
  </sheetData>
  <pageMargins left="0.7" right="0.7" top="0.75" bottom="0.75" header="0.3" footer="0.3"/>
  <pageSetup scale="8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B8292-F4C4-4737-A1CB-37C97AFB87E3}">
  <ds:schemaRefs>
    <ds:schemaRef ds:uri="16780bfd-496a-4251-aaeb-e9779a03b35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ba237c1-8d31-4001-94bf-cd13b3313b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Operating Expenses </vt:lpstr>
      <vt:lpstr>Salaries Expenses</vt:lpstr>
      <vt:lpstr>'Operating Expenses '!Print_Area</vt:lpstr>
      <vt:lpstr>'Salaries Expenses'!Print_Area</vt:lpstr>
      <vt:lpstr>'Operating Expenses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Tracey Lopez</cp:lastModifiedBy>
  <cp:lastPrinted>2020-06-29T16:50:47Z</cp:lastPrinted>
  <dcterms:created xsi:type="dcterms:W3CDTF">2020-06-02T05:32:38Z</dcterms:created>
  <dcterms:modified xsi:type="dcterms:W3CDTF">2020-07-31T01:47:14Z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14.7</vt:lpwstr>
  </property>
  <property fmtid="{D5CDD505-2E9C-101B-9397-08002B2CF9AE}" pid="3" name="ContentTypeId">
    <vt:lpwstr>0x010100029F51A06C0D1C4E956932000EE6386A</vt:lpwstr>
  </property>
</Properties>
</file>